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EXTY 2022\MK engineering\TZ\Bohumín - Kališok (DPS)\Rozpočty\"/>
    </mc:Choice>
  </mc:AlternateContent>
  <xr:revisionPtr revIDLastSave="0" documentId="13_ncr:1_{4B053CD6-89F3-4981-9AA4-E5B2CEB174B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Pol'!$A$1:$U$71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61" i="12" l="1"/>
  <c r="F39" i="1" s="1"/>
  <c r="AD61" i="12"/>
  <c r="G39" i="1" s="1"/>
  <c r="G40" i="1" s="1"/>
  <c r="G25" i="1" s="1"/>
  <c r="G9" i="12"/>
  <c r="G8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I18" i="12"/>
  <c r="K18" i="12"/>
  <c r="M18" i="12"/>
  <c r="O18" i="12"/>
  <c r="Q18" i="12"/>
  <c r="U18" i="12"/>
  <c r="O19" i="12"/>
  <c r="G20" i="12"/>
  <c r="M20" i="12" s="1"/>
  <c r="M19" i="12" s="1"/>
  <c r="I20" i="12"/>
  <c r="I19" i="12" s="1"/>
  <c r="K20" i="12"/>
  <c r="K19" i="12" s="1"/>
  <c r="O20" i="12"/>
  <c r="Q20" i="12"/>
  <c r="Q19" i="12" s="1"/>
  <c r="U20" i="12"/>
  <c r="U19" i="12" s="1"/>
  <c r="G21" i="12"/>
  <c r="I49" i="1" s="1"/>
  <c r="G22" i="12"/>
  <c r="I22" i="12"/>
  <c r="I21" i="12" s="1"/>
  <c r="K22" i="12"/>
  <c r="M22" i="12"/>
  <c r="O22" i="12"/>
  <c r="O21" i="12" s="1"/>
  <c r="Q22" i="12"/>
  <c r="Q21" i="12" s="1"/>
  <c r="U22" i="12"/>
  <c r="G23" i="12"/>
  <c r="M23" i="12" s="1"/>
  <c r="I23" i="12"/>
  <c r="K23" i="12"/>
  <c r="K21" i="12" s="1"/>
  <c r="O23" i="12"/>
  <c r="Q23" i="12"/>
  <c r="U23" i="12"/>
  <c r="U21" i="12" s="1"/>
  <c r="Q24" i="12"/>
  <c r="G25" i="12"/>
  <c r="G24" i="12" s="1"/>
  <c r="I50" i="1" s="1"/>
  <c r="I25" i="12"/>
  <c r="I24" i="12" s="1"/>
  <c r="K25" i="12"/>
  <c r="K24" i="12" s="1"/>
  <c r="O25" i="12"/>
  <c r="O24" i="12" s="1"/>
  <c r="Q25" i="12"/>
  <c r="U25" i="12"/>
  <c r="U24" i="12" s="1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I26" i="12" s="1"/>
  <c r="K30" i="12"/>
  <c r="O30" i="12"/>
  <c r="Q30" i="12"/>
  <c r="Q26" i="12" s="1"/>
  <c r="U30" i="12"/>
  <c r="G32" i="12"/>
  <c r="I32" i="12"/>
  <c r="K32" i="12"/>
  <c r="M32" i="12"/>
  <c r="O32" i="12"/>
  <c r="Q32" i="12"/>
  <c r="U32" i="12"/>
  <c r="G33" i="12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I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Q42" i="12" s="1"/>
  <c r="U44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I55" i="1" s="1"/>
  <c r="G55" i="12"/>
  <c r="M55" i="12" s="1"/>
  <c r="M54" i="12" s="1"/>
  <c r="I55" i="12"/>
  <c r="I54" i="12" s="1"/>
  <c r="K55" i="12"/>
  <c r="K54" i="12" s="1"/>
  <c r="O55" i="12"/>
  <c r="O54" i="12" s="1"/>
  <c r="Q55" i="12"/>
  <c r="Q54" i="12" s="1"/>
  <c r="U55" i="12"/>
  <c r="U54" i="12" s="1"/>
  <c r="G57" i="12"/>
  <c r="I57" i="12"/>
  <c r="K57" i="12"/>
  <c r="O57" i="12"/>
  <c r="Q57" i="12"/>
  <c r="U57" i="12"/>
  <c r="G58" i="12"/>
  <c r="M58" i="12" s="1"/>
  <c r="I58" i="12"/>
  <c r="I56" i="12" s="1"/>
  <c r="K58" i="12"/>
  <c r="O58" i="12"/>
  <c r="Q58" i="12"/>
  <c r="Q56" i="12" s="1"/>
  <c r="U58" i="12"/>
  <c r="G59" i="12"/>
  <c r="M59" i="12" s="1"/>
  <c r="I59" i="12"/>
  <c r="K59" i="12"/>
  <c r="K56" i="12" s="1"/>
  <c r="O59" i="12"/>
  <c r="Q59" i="12"/>
  <c r="U59" i="12"/>
  <c r="U56" i="12" s="1"/>
  <c r="I20" i="1"/>
  <c r="I19" i="1"/>
  <c r="I18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F40" i="1" l="1"/>
  <c r="G23" i="1" s="1"/>
  <c r="I39" i="1"/>
  <c r="I40" i="1" s="1"/>
  <c r="J39" i="1" s="1"/>
  <c r="J40" i="1" s="1"/>
  <c r="O45" i="12"/>
  <c r="M42" i="12"/>
  <c r="G31" i="12"/>
  <c r="I52" i="1" s="1"/>
  <c r="K45" i="12"/>
  <c r="U8" i="12"/>
  <c r="U26" i="12"/>
  <c r="G19" i="12"/>
  <c r="I48" i="1" s="1"/>
  <c r="Q8" i="12"/>
  <c r="O8" i="12"/>
  <c r="Q31" i="12"/>
  <c r="I47" i="1"/>
  <c r="Q45" i="12"/>
  <c r="U31" i="12"/>
  <c r="I31" i="12"/>
  <c r="O26" i="12"/>
  <c r="K8" i="12"/>
  <c r="O56" i="12"/>
  <c r="U42" i="12"/>
  <c r="K26" i="12"/>
  <c r="I8" i="12"/>
  <c r="O42" i="12"/>
  <c r="K31" i="12"/>
  <c r="O31" i="12"/>
  <c r="G56" i="12"/>
  <c r="I56" i="1" s="1"/>
  <c r="I17" i="1" s="1"/>
  <c r="I45" i="12"/>
  <c r="K42" i="12"/>
  <c r="U45" i="12"/>
  <c r="G29" i="1"/>
  <c r="G28" i="1"/>
  <c r="M26" i="12"/>
  <c r="M21" i="12"/>
  <c r="M45" i="12"/>
  <c r="G45" i="12"/>
  <c r="I54" i="1" s="1"/>
  <c r="M57" i="12"/>
  <c r="M56" i="12" s="1"/>
  <c r="G42" i="12"/>
  <c r="I53" i="1" s="1"/>
  <c r="M33" i="12"/>
  <c r="M31" i="12" s="1"/>
  <c r="G26" i="12"/>
  <c r="I51" i="1" s="1"/>
  <c r="M25" i="12"/>
  <c r="M24" i="12" s="1"/>
  <c r="M9" i="12"/>
  <c r="M8" i="12" s="1"/>
  <c r="I57" i="1" l="1"/>
  <c r="I16" i="1"/>
  <c r="I21" i="1" s="1"/>
  <c r="G61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<sst xmlns="http://schemas.openxmlformats.org/spreadsheetml/2006/main" count="363" uniqueCount="211">
  <si>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</si>
  <si>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</si>
  <si>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</si>
  <si>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</si>
  <si>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</si>
  <si>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</si>
  <si>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</si>
  <si>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</si>
  <si>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</si>
  <si>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</si>
  <si>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</si>
  <si>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</si>
  <si>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</si>
  <si>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</si>
  <si>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</si>
  <si>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</si>
  <si>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</si>
  <si>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</si>
  <si>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</si>
  <si>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</si>
  <si>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</si>
  <si>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</si>
  <si>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</si>
  <si>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</si>
  <si>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</si>
  <si>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</si>
  <si>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</si>
  <si>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</si>
  <si>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</si>
  <si>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</si>
  <si>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</si>
  <si>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</si>
  <si>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</si>
  <si>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</si>
  <si>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</si>
  <si>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</si>
  <si>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</si>
  <si>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</si>
  <si>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</si>
  <si>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</si>
  <si>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</si>
  <si>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</si>
  <si>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</si>
  <si>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SO 03 ČS + sdružená přípojka</t>
  </si>
  <si>
    <t>Rozpočet:</t>
  </si>
  <si>
    <t>Misto</t>
  </si>
  <si>
    <t>Bohumín - Kališovo jezero, kanalizační a vodovodní řad</t>
  </si>
  <si>
    <t>Město Bohumín</t>
  </si>
  <si>
    <t>Masarykova 158</t>
  </si>
  <si>
    <t>Bohumín-Nový Bohumín</t>
  </si>
  <si>
    <t>73581</t>
  </si>
  <si>
    <t>00297569</t>
  </si>
  <si>
    <t>CZ00297569</t>
  </si>
  <si>
    <t>Ing. Pavel Strenk</t>
  </si>
  <si>
    <t>Kpt. Jaroše 31</t>
  </si>
  <si>
    <t>Český Těšín</t>
  </si>
  <si>
    <t>73701</t>
  </si>
  <si>
    <t>03344622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</si>
  <si>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</si>
  <si>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</si>
  <si>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</si>
  <si>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</si>
  <si>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</si>
  <si>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</si>
  <si>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</si>
  <si>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15</t>
  </si>
  <si>
    <t>Roubení</t>
  </si>
  <si>
    <t>2</t>
  </si>
  <si>
    <t>Základy,zvláštní zakládání</t>
  </si>
  <si>
    <t>27</t>
  </si>
  <si>
    <t>Základy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</si>
  <si>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</si>
  <si>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</si>
  <si>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</si>
  <si>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</si>
  <si>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</si>
  <si>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</si>
  <si>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</si>
  <si>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inž.staveb</t>
  </si>
  <si>
    <t>99</t>
  </si>
  <si>
    <t>Staveništní přesun hmot</t>
  </si>
  <si>
    <t>721</t>
  </si>
  <si>
    <t>Vnitřní kanalizace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</si>
  <si>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</si>
  <si>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</si>
  <si>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</si>
  <si>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</si>
  <si>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</si>
  <si>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</si>
  <si>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</si>
  <si>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</si>
  <si>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</si>
  <si>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</si>
  <si>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</si>
  <si>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</si>
  <si>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</si>
  <si>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</si>
  <si>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</si>
  <si>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</si>
  <si>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</si>
  <si>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</si>
  <si>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</si>
  <si>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</si>
  <si>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</si>
  <si>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</si>
  <si>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</si>
  <si>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</si>
  <si>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</si>
  <si>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</si>
  <si>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</si>
  <si>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</si>
  <si>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</si>
  <si>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121100001RAB</t>
  </si>
  <si>
    <t>Sejmutí ornice, naložení, odvoz a uložení, odvoz do 5 km</t>
  </si>
  <si>
    <t>m3</t>
  </si>
  <si>
    <t>POL2_0</t>
  </si>
  <si>
    <t>131201201R00</t>
  </si>
  <si>
    <t>Hloubení zapažených jam v hor.3 do 100 m3</t>
  </si>
  <si>
    <t>POL1_0</t>
  </si>
  <si>
    <t>161101102R00</t>
  </si>
  <si>
    <t>Svislé přemístění výkopku z hor.1-4 do 4,0 m</t>
  </si>
  <si>
    <t>167101101R00</t>
  </si>
  <si>
    <t>Nakládání výkopku z hor.1-4 v množství do 100 m3</t>
  </si>
  <si>
    <t>174100010RAD</t>
  </si>
  <si>
    <t>Zásyp jam, rýh a šachet sypaninou, dovoz sypaniny ze vzdálenosti 5 km</t>
  </si>
  <si>
    <t>162100010RA0</t>
  </si>
  <si>
    <t>Vodorovné přemístění výkopku</t>
  </si>
  <si>
    <t>162100010RAA</t>
  </si>
  <si>
    <t>Vodorovné přemístění výkopku, příplatek za každý další 1 km</t>
  </si>
  <si>
    <t>167000002VP</t>
  </si>
  <si>
    <t>Poplatek za skládku zeminy</t>
  </si>
  <si>
    <t>180400020RA0</t>
  </si>
  <si>
    <t>Založení trávníku parkového, rovina, dodání osiva</t>
  </si>
  <si>
    <t>m2</t>
  </si>
  <si>
    <t>183403153R00</t>
  </si>
  <si>
    <t>Obdělání půdy hrabáním, v rovině</t>
  </si>
  <si>
    <t>150000001VP</t>
  </si>
  <si>
    <t>Zřízení / odstranění pažení výkop jámy dle ČSN EN , 12063 - dle dodavatelské doku</t>
  </si>
  <si>
    <t>kpl</t>
  </si>
  <si>
    <t>273321311R00</t>
  </si>
  <si>
    <t>Železobeton základových desek C 16/20</t>
  </si>
  <si>
    <t>273361921RT5</t>
  </si>
  <si>
    <t>Výztuž základových desek ze svařovaných sítí, průměr drátu  6,0, oka 150/150 mm KH20</t>
  </si>
  <si>
    <t>t</t>
  </si>
  <si>
    <t>564831111R00</t>
  </si>
  <si>
    <t>Podklad ze štěrkodrti po zhutnění tloušťky 10 cm</t>
  </si>
  <si>
    <t>596111111R00</t>
  </si>
  <si>
    <t>Kladení dlažby mozaika 1barva, lože z kam.do 4 cm</t>
  </si>
  <si>
    <t>59248000R</t>
  </si>
  <si>
    <t>Dlažba zámková RYOLIT 20/16/8 II přírodní</t>
  </si>
  <si>
    <t>POL3_0</t>
  </si>
  <si>
    <t>564851111RT2</t>
  </si>
  <si>
    <t>Podklad ze štěrkodrti po zhutnění tloušťky 15 cm, štěrkodrť frakce 0-32 mm</t>
  </si>
  <si>
    <t>564851111RT4</t>
  </si>
  <si>
    <t>Podklad ze štěrkodrti po zhutnění tloušťky 20 cm, štěrkodrť frakce 0-63 mm</t>
  </si>
  <si>
    <t>800000001VP</t>
  </si>
  <si>
    <t>DOD+MTZ šachty Wavin DN600-dno PP T DN200, poklop litin B125,korug roura SN600-h2.000,těsnění</t>
  </si>
  <si>
    <t>800000002VP</t>
  </si>
  <si>
    <t>Gravitační přítok-výkop,pažení,lože,obsyp,zásyp, trubní vedení PVC SN12 DN200</t>
  </si>
  <si>
    <t>bm</t>
  </si>
  <si>
    <t>800000003VP</t>
  </si>
  <si>
    <t>Výtlak - výkop,lože,obsyp,zásyp,pažení, trubní vedení Pe Rc DN50,signal vodič,výstr folie</t>
  </si>
  <si>
    <t>800000004VP</t>
  </si>
  <si>
    <t>DOD+MTZ volná příruba + lemový nákružek DN50</t>
  </si>
  <si>
    <t>ks</t>
  </si>
  <si>
    <t>800000005VP</t>
  </si>
  <si>
    <t>DOD+MTZ elektrospojka d63/63</t>
  </si>
  <si>
    <t>800000006VP</t>
  </si>
  <si>
    <t>DOD+MTZ elektrokoleno d90 - d63/d63</t>
  </si>
  <si>
    <t>899401112R00</t>
  </si>
  <si>
    <t>Osazení poklopů litinových šoupátkových</t>
  </si>
  <si>
    <t>kus</t>
  </si>
  <si>
    <t>800899.VP</t>
  </si>
  <si>
    <t>Poklop HAWLE KASI, + podložka poklopu</t>
  </si>
  <si>
    <t>Prefabrikovaná čerpací šachta - průměr 1500,v3755, vč vystrojení - viz nabídka</t>
  </si>
  <si>
    <t>800010001VP</t>
  </si>
  <si>
    <t>Jeřáb pro osazení ČS</t>
  </si>
  <si>
    <t>hod</t>
  </si>
  <si>
    <t>917461111R00</t>
  </si>
  <si>
    <t>Osaz. stoj. obrub. kam. s opěrou, lože z C 12/15</t>
  </si>
  <si>
    <t>m</t>
  </si>
  <si>
    <t>59217450R</t>
  </si>
  <si>
    <t>Obrubník silniční GRANITOID ABO 100/15/25 II nat</t>
  </si>
  <si>
    <t>930000001VP</t>
  </si>
  <si>
    <t>Zřízení/odstranění čerpací studny vč vystrojení, čerpadla,potrubí,zdroj el energie</t>
  </si>
  <si>
    <t>930000002VP</t>
  </si>
  <si>
    <t>Vytýčení ČS vč kontrolního zaměření</t>
  </si>
  <si>
    <t>930000003VP</t>
  </si>
  <si>
    <t>Zaměření dokončené stavby v S-JTSK a BpV</t>
  </si>
  <si>
    <t>930000004VP</t>
  </si>
  <si>
    <t>Geodetické práce - vytýčení hranic pozemků</t>
  </si>
  <si>
    <t>930000005VP</t>
  </si>
  <si>
    <t>Zpracování provozního řádu ČS</t>
  </si>
  <si>
    <t>930000006VP</t>
  </si>
  <si>
    <t>Dokumentace skutečného provedení stavby</t>
  </si>
  <si>
    <t>930000007VP</t>
  </si>
  <si>
    <t>Individuální a komplexní vyzkoušení ČS</t>
  </si>
  <si>
    <t>930000008VP</t>
  </si>
  <si>
    <t>Výchozí revizní zpráva pro napojení ČS</t>
  </si>
  <si>
    <t>998000001VP</t>
  </si>
  <si>
    <t>Přesun hmot</t>
  </si>
  <si>
    <t>721259103R00</t>
  </si>
  <si>
    <t>Montáž šoupátek kalových litinových DN 70</t>
  </si>
  <si>
    <t>8000001.VP</t>
  </si>
  <si>
    <t>JMA EKO plus DN50 GGG pro odpadní vodu</t>
  </si>
  <si>
    <t>8000002.VP</t>
  </si>
  <si>
    <t>Teleskopická souprava dl. 1,30-2,0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</si>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</sst>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14"/>
      <name val="Arial CE"/>
      <charset val="238"/>
    </font>
    <font>
      <b/>
      <sz val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9" fontId="18" fillId="0" borderId="40" xfId="0" applyNumberFormat="1" applyFont="1" applyBorder="1" applyAlignment="1">
      <alignment vertical="center"/>
    </xf>
    <xf numFmtId="49" fontId="19" fillId="3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N5" sqref="N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3" t="s">
        <v>42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">
      <c r="A2" s="4"/>
      <c r="B2" s="81" t="s">
        <v>40</v>
      </c>
      <c r="C2" s="82"/>
      <c r="D2" s="218" t="s">
        <v>46</v>
      </c>
      <c r="E2" s="219"/>
      <c r="F2" s="219"/>
      <c r="G2" s="219"/>
      <c r="H2" s="219"/>
      <c r="I2" s="219"/>
      <c r="J2" s="220"/>
      <c r="O2" s="2"/>
    </row>
    <row r="3" spans="1:15" ht="23.25" customHeight="1" x14ac:dyDescent="0.2">
      <c r="A3" s="4"/>
      <c r="B3" s="83" t="s">
        <v>45</v>
      </c>
      <c r="C3" s="84"/>
      <c r="D3" s="274" t="s">
        <v>43</v>
      </c>
      <c r="E3" s="246"/>
      <c r="F3" s="246"/>
      <c r="G3" s="246"/>
      <c r="H3" s="246"/>
      <c r="I3" s="246"/>
      <c r="J3" s="247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5" t="s">
        <v>53</v>
      </c>
      <c r="E11" s="225"/>
      <c r="F11" s="225"/>
      <c r="G11" s="225"/>
      <c r="H11" s="28" t="s">
        <v>33</v>
      </c>
      <c r="I11" s="94" t="s">
        <v>57</v>
      </c>
      <c r="J11" s="11"/>
    </row>
    <row r="12" spans="1:15" ht="15.75" customHeight="1" x14ac:dyDescent="0.2">
      <c r="A12" s="4"/>
      <c r="B12" s="41"/>
      <c r="C12" s="26"/>
      <c r="D12" s="244" t="s">
        <v>54</v>
      </c>
      <c r="E12" s="244"/>
      <c r="F12" s="244"/>
      <c r="G12" s="24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56</v>
      </c>
      <c r="D13" s="245" t="s">
        <v>55</v>
      </c>
      <c r="E13" s="245"/>
      <c r="F13" s="245"/>
      <c r="G13" s="24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4"/>
      <c r="F15" s="224"/>
      <c r="G15" s="242"/>
      <c r="H15" s="242"/>
      <c r="I15" s="242" t="s">
        <v>28</v>
      </c>
      <c r="J15" s="243"/>
    </row>
    <row r="16" spans="1:15" ht="23.25" customHeight="1" x14ac:dyDescent="0.2">
      <c r="A16" s="144" t="s">
        <v>23</v>
      </c>
      <c r="B16" s="145" t="s">
        <v>23</v>
      </c>
      <c r="C16" s="58"/>
      <c r="D16" s="59"/>
      <c r="E16" s="221"/>
      <c r="F16" s="222"/>
      <c r="G16" s="221"/>
      <c r="H16" s="222"/>
      <c r="I16" s="221">
        <f>SUMIF(F47:F56,A16,I47:I56)+SUMIF(F47:F56,"PSU",I47:I56)</f>
        <v>0</v>
      </c>
      <c r="J16" s="223"/>
    </row>
    <row r="17" spans="1:10" ht="23.25" customHeight="1" x14ac:dyDescent="0.2">
      <c r="A17" s="144" t="s">
        <v>24</v>
      </c>
      <c r="B17" s="145" t="s">
        <v>24</v>
      </c>
      <c r="C17" s="58"/>
      <c r="D17" s="59"/>
      <c r="E17" s="221"/>
      <c r="F17" s="222"/>
      <c r="G17" s="221"/>
      <c r="H17" s="222"/>
      <c r="I17" s="221">
        <f>SUMIF(F47:F56,A17,I47:I56)</f>
        <v>0</v>
      </c>
      <c r="J17" s="223"/>
    </row>
    <row r="18" spans="1:10" ht="23.25" customHeight="1" x14ac:dyDescent="0.2">
      <c r="A18" s="144" t="s">
        <v>25</v>
      </c>
      <c r="B18" s="145" t="s">
        <v>25</v>
      </c>
      <c r="C18" s="58"/>
      <c r="D18" s="59"/>
      <c r="E18" s="221"/>
      <c r="F18" s="222"/>
      <c r="G18" s="221"/>
      <c r="H18" s="222"/>
      <c r="I18" s="221">
        <f>SUMIF(F47:F56,A18,I47:I56)</f>
        <v>0</v>
      </c>
      <c r="J18" s="223"/>
    </row>
    <row r="19" spans="1:10" ht="23.25" customHeight="1" x14ac:dyDescent="0.2">
      <c r="A19" s="144" t="s">
        <v>83</v>
      </c>
      <c r="B19" s="145" t="s">
        <v>26</v>
      </c>
      <c r="C19" s="58"/>
      <c r="D19" s="59"/>
      <c r="E19" s="221"/>
      <c r="F19" s="222"/>
      <c r="G19" s="221"/>
      <c r="H19" s="222"/>
      <c r="I19" s="221">
        <f>SUMIF(F47:F56,A19,I47:I56)</f>
        <v>0</v>
      </c>
      <c r="J19" s="223"/>
    </row>
    <row r="20" spans="1:10" ht="23.25" customHeight="1" x14ac:dyDescent="0.2">
      <c r="A20" s="144" t="s">
        <v>84</v>
      </c>
      <c r="B20" s="145" t="s">
        <v>27</v>
      </c>
      <c r="C20" s="58"/>
      <c r="D20" s="59"/>
      <c r="E20" s="221"/>
      <c r="F20" s="222"/>
      <c r="G20" s="221"/>
      <c r="H20" s="222"/>
      <c r="I20" s="221">
        <f>SUMIF(F47:F56,A20,I47:I56)</f>
        <v>0</v>
      </c>
      <c r="J20" s="223"/>
    </row>
    <row r="21" spans="1:10" ht="23.25" customHeight="1" x14ac:dyDescent="0.2">
      <c r="A21" s="4"/>
      <c r="B21" s="74" t="s">
        <v>28</v>
      </c>
      <c r="C21" s="75"/>
      <c r="D21" s="76"/>
      <c r="E21" s="231"/>
      <c r="F21" s="240"/>
      <c r="G21" s="231"/>
      <c r="H21" s="240"/>
      <c r="I21" s="231">
        <f>SUM(I16:J20)</f>
        <v>0</v>
      </c>
      <c r="J21" s="23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I23*E23/100</f>
        <v>0</v>
      </c>
      <c r="H24" s="228"/>
      <c r="I24" s="22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I25*E25/100</f>
        <v>0</v>
      </c>
      <c r="H26" s="237"/>
      <c r="I26" s="237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customHeight="1" thickBot="1" x14ac:dyDescent="0.25">
      <c r="A28" s="4"/>
      <c r="B28" s="116" t="s">
        <v>22</v>
      </c>
      <c r="C28" s="117"/>
      <c r="D28" s="117"/>
      <c r="E28" s="118"/>
      <c r="F28" s="119"/>
      <c r="G28" s="241">
        <f>ZakladDPHSniVypocet+ZakladDPHZaklVypocet</f>
        <v>0</v>
      </c>
      <c r="H28" s="241"/>
      <c r="I28" s="241"/>
      <c r="J28" s="120" t="str">
        <f t="shared" si="0"/>
        <v>CZK</v>
      </c>
    </row>
    <row r="29" spans="1:10" ht="27.75" hidden="1" customHeight="1" thickBot="1" x14ac:dyDescent="0.25">
      <c r="A29" s="4"/>
      <c r="B29" s="116" t="s">
        <v>35</v>
      </c>
      <c r="C29" s="121"/>
      <c r="D29" s="121"/>
      <c r="E29" s="121"/>
      <c r="F29" s="121"/>
      <c r="G29" s="239">
        <f>ZakladDPHSni+DPHSni+ZakladDPHZakl+DPHZakl+Zaokrouhleni</f>
        <v>0</v>
      </c>
      <c r="H29" s="239"/>
      <c r="I29" s="239"/>
      <c r="J29" s="122" t="s">
        <v>60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44720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8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58</v>
      </c>
      <c r="C39" s="210" t="s">
        <v>46</v>
      </c>
      <c r="D39" s="211"/>
      <c r="E39" s="211"/>
      <c r="F39" s="109">
        <f>'Rozpočet Pol'!AC61</f>
        <v>0</v>
      </c>
      <c r="G39" s="110">
        <f>'Rozpočet Pol'!AD61</f>
        <v>0</v>
      </c>
      <c r="H39" s="111"/>
      <c r="I39" s="112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2" t="s">
        <v>59</v>
      </c>
      <c r="C40" s="213"/>
      <c r="D40" s="213"/>
      <c r="E40" s="213"/>
      <c r="F40" s="113">
        <f>SUMIF(A39:A39,"=1",F39:F39)</f>
        <v>0</v>
      </c>
      <c r="G40" s="114">
        <f>SUMIF(A39:A39,"=1",G39:G39)</f>
        <v>0</v>
      </c>
      <c r="H40" s="114">
        <f>SUMIF(A39:A39,"=1",H39:H39)</f>
        <v>0</v>
      </c>
      <c r="I40" s="115">
        <f>SUMIF(A39:A39,"=1",I39:I39)</f>
        <v>0</v>
      </c>
      <c r="J40" s="98">
        <f>SUMIF(A39:A39,"=1",J39:J39)</f>
        <v>0</v>
      </c>
    </row>
    <row r="44" spans="1:10" ht="15.75" x14ac:dyDescent="0.25">
      <c r="B44" s="123" t="s">
        <v>61</v>
      </c>
    </row>
    <row r="46" spans="1:10" ht="25.5" customHeight="1" x14ac:dyDescent="0.2">
      <c r="A46" s="124"/>
      <c r="B46" s="128" t="s">
        <v>16</v>
      </c>
      <c r="C46" s="128" t="s">
        <v>5</v>
      </c>
      <c r="D46" s="129"/>
      <c r="E46" s="129"/>
      <c r="F46" s="132" t="s">
        <v>62</v>
      </c>
      <c r="G46" s="132"/>
      <c r="H46" s="132"/>
      <c r="I46" s="214" t="s">
        <v>28</v>
      </c>
      <c r="J46" s="214"/>
    </row>
    <row r="47" spans="1:10" ht="25.5" customHeight="1" x14ac:dyDescent="0.2">
      <c r="A47" s="125"/>
      <c r="B47" s="133" t="s">
        <v>63</v>
      </c>
      <c r="C47" s="216" t="s">
        <v>64</v>
      </c>
      <c r="D47" s="217"/>
      <c r="E47" s="217"/>
      <c r="F47" s="135" t="s">
        <v>23</v>
      </c>
      <c r="G47" s="136"/>
      <c r="H47" s="136"/>
      <c r="I47" s="215">
        <f>'Rozpočet Pol'!G8</f>
        <v>0</v>
      </c>
      <c r="J47" s="215"/>
    </row>
    <row r="48" spans="1:10" ht="25.5" customHeight="1" x14ac:dyDescent="0.2">
      <c r="A48" s="125"/>
      <c r="B48" s="127" t="s">
        <v>65</v>
      </c>
      <c r="C48" s="204" t="s">
        <v>66</v>
      </c>
      <c r="D48" s="205"/>
      <c r="E48" s="205"/>
      <c r="F48" s="137" t="s">
        <v>23</v>
      </c>
      <c r="G48" s="138"/>
      <c r="H48" s="138"/>
      <c r="I48" s="203">
        <f>'Rozpočet Pol'!G19</f>
        <v>0</v>
      </c>
      <c r="J48" s="203"/>
    </row>
    <row r="49" spans="1:10" ht="25.5" customHeight="1" x14ac:dyDescent="0.2">
      <c r="A49" s="125"/>
      <c r="B49" s="127" t="s">
        <v>67</v>
      </c>
      <c r="C49" s="204" t="s">
        <v>68</v>
      </c>
      <c r="D49" s="205"/>
      <c r="E49" s="205"/>
      <c r="F49" s="137" t="s">
        <v>23</v>
      </c>
      <c r="G49" s="138"/>
      <c r="H49" s="138"/>
      <c r="I49" s="203">
        <f>'Rozpočet Pol'!G21</f>
        <v>0</v>
      </c>
      <c r="J49" s="203"/>
    </row>
    <row r="50" spans="1:10" ht="25.5" customHeight="1" x14ac:dyDescent="0.2">
      <c r="A50" s="125"/>
      <c r="B50" s="127" t="s">
        <v>69</v>
      </c>
      <c r="C50" s="204" t="s">
        <v>70</v>
      </c>
      <c r="D50" s="205"/>
      <c r="E50" s="205"/>
      <c r="F50" s="137" t="s">
        <v>23</v>
      </c>
      <c r="G50" s="138"/>
      <c r="H50" s="138"/>
      <c r="I50" s="203">
        <f>'Rozpočet Pol'!G24</f>
        <v>0</v>
      </c>
      <c r="J50" s="203"/>
    </row>
    <row r="51" spans="1:10" ht="25.5" customHeight="1" x14ac:dyDescent="0.2">
      <c r="A51" s="125"/>
      <c r="B51" s="127" t="s">
        <v>71</v>
      </c>
      <c r="C51" s="204" t="s">
        <v>72</v>
      </c>
      <c r="D51" s="205"/>
      <c r="E51" s="205"/>
      <c r="F51" s="137" t="s">
        <v>23</v>
      </c>
      <c r="G51" s="138"/>
      <c r="H51" s="138"/>
      <c r="I51" s="203">
        <f>'Rozpočet Pol'!G26</f>
        <v>0</v>
      </c>
      <c r="J51" s="203"/>
    </row>
    <row r="52" spans="1:10" ht="25.5" customHeight="1" x14ac:dyDescent="0.2">
      <c r="A52" s="125"/>
      <c r="B52" s="127" t="s">
        <v>73</v>
      </c>
      <c r="C52" s="204" t="s">
        <v>74</v>
      </c>
      <c r="D52" s="205"/>
      <c r="E52" s="205"/>
      <c r="F52" s="137" t="s">
        <v>23</v>
      </c>
      <c r="G52" s="138"/>
      <c r="H52" s="138"/>
      <c r="I52" s="203">
        <f>'Rozpočet Pol'!G31</f>
        <v>0</v>
      </c>
      <c r="J52" s="203"/>
    </row>
    <row r="53" spans="1:10" ht="25.5" customHeight="1" x14ac:dyDescent="0.2">
      <c r="A53" s="125"/>
      <c r="B53" s="127" t="s">
        <v>75</v>
      </c>
      <c r="C53" s="204" t="s">
        <v>76</v>
      </c>
      <c r="D53" s="205"/>
      <c r="E53" s="205"/>
      <c r="F53" s="137" t="s">
        <v>23</v>
      </c>
      <c r="G53" s="138"/>
      <c r="H53" s="138"/>
      <c r="I53" s="203">
        <f>'Rozpočet Pol'!G42</f>
        <v>0</v>
      </c>
      <c r="J53" s="203"/>
    </row>
    <row r="54" spans="1:10" ht="25.5" customHeight="1" x14ac:dyDescent="0.2">
      <c r="A54" s="125"/>
      <c r="B54" s="127" t="s">
        <v>77</v>
      </c>
      <c r="C54" s="204" t="s">
        <v>78</v>
      </c>
      <c r="D54" s="205"/>
      <c r="E54" s="205"/>
      <c r="F54" s="137" t="s">
        <v>23</v>
      </c>
      <c r="G54" s="138"/>
      <c r="H54" s="138"/>
      <c r="I54" s="203">
        <f>'Rozpočet Pol'!G45</f>
        <v>0</v>
      </c>
      <c r="J54" s="203"/>
    </row>
    <row r="55" spans="1:10" ht="25.5" customHeight="1" x14ac:dyDescent="0.2">
      <c r="A55" s="125"/>
      <c r="B55" s="127" t="s">
        <v>79</v>
      </c>
      <c r="C55" s="204" t="s">
        <v>80</v>
      </c>
      <c r="D55" s="205"/>
      <c r="E55" s="205"/>
      <c r="F55" s="137" t="s">
        <v>23</v>
      </c>
      <c r="G55" s="138"/>
      <c r="H55" s="138"/>
      <c r="I55" s="203">
        <f>'Rozpočet Pol'!G54</f>
        <v>0</v>
      </c>
      <c r="J55" s="203"/>
    </row>
    <row r="56" spans="1:10" ht="25.5" customHeight="1" x14ac:dyDescent="0.2">
      <c r="A56" s="125"/>
      <c r="B56" s="134" t="s">
        <v>81</v>
      </c>
      <c r="C56" s="207" t="s">
        <v>82</v>
      </c>
      <c r="D56" s="208"/>
      <c r="E56" s="208"/>
      <c r="F56" s="139" t="s">
        <v>24</v>
      </c>
      <c r="G56" s="140"/>
      <c r="H56" s="140"/>
      <c r="I56" s="206">
        <f>'Rozpočet Pol'!G56</f>
        <v>0</v>
      </c>
      <c r="J56" s="206"/>
    </row>
    <row r="57" spans="1:10" ht="25.5" customHeight="1" x14ac:dyDescent="0.2">
      <c r="A57" s="126"/>
      <c r="B57" s="130" t="s">
        <v>1</v>
      </c>
      <c r="C57" s="130"/>
      <c r="D57" s="131"/>
      <c r="E57" s="131"/>
      <c r="F57" s="141"/>
      <c r="G57" s="142"/>
      <c r="H57" s="142"/>
      <c r="I57" s="209">
        <f>SUM(I47:I56)</f>
        <v>0</v>
      </c>
      <c r="J57" s="209"/>
    </row>
    <row r="58" spans="1:10" x14ac:dyDescent="0.2">
      <c r="F58" s="143"/>
      <c r="G58" s="96"/>
      <c r="H58" s="143"/>
      <c r="I58" s="96"/>
      <c r="J58" s="96"/>
    </row>
    <row r="59" spans="1:10" x14ac:dyDescent="0.2">
      <c r="F59" s="143"/>
      <c r="G59" s="96"/>
      <c r="H59" s="143"/>
      <c r="I59" s="96"/>
      <c r="J59" s="96"/>
    </row>
    <row r="60" spans="1:10" x14ac:dyDescent="0.2">
      <c r="F60" s="143"/>
      <c r="G60" s="96"/>
      <c r="H60" s="143"/>
      <c r="I60" s="96"/>
      <c r="J60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79" t="s">
        <v>41</v>
      </c>
      <c r="B2" s="78"/>
      <c r="C2" s="250"/>
      <c r="D2" s="250"/>
      <c r="E2" s="250"/>
      <c r="F2" s="250"/>
      <c r="G2" s="251"/>
    </row>
    <row r="3" spans="1:7" ht="24.95" hidden="1" customHeight="1" x14ac:dyDescent="0.2">
      <c r="A3" s="79" t="s">
        <v>7</v>
      </c>
      <c r="B3" s="78"/>
      <c r="C3" s="250"/>
      <c r="D3" s="250"/>
      <c r="E3" s="250"/>
      <c r="F3" s="250"/>
      <c r="G3" s="251"/>
    </row>
    <row r="4" spans="1:7" ht="24.95" hidden="1" customHeight="1" x14ac:dyDescent="0.2">
      <c r="A4" s="79" t="s">
        <v>8</v>
      </c>
      <c r="B4" s="78"/>
      <c r="C4" s="250"/>
      <c r="D4" s="250"/>
      <c r="E4" s="250"/>
      <c r="F4" s="250"/>
      <c r="G4" s="25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71"/>
  <sheetViews>
    <sheetView workbookViewId="0">
      <selection activeCell="C12" sqref="C12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2" t="s">
        <v>6</v>
      </c>
      <c r="B1" s="252"/>
      <c r="C1" s="252"/>
      <c r="D1" s="252"/>
      <c r="E1" s="252"/>
      <c r="F1" s="252"/>
      <c r="G1" s="252"/>
      <c r="AE1" t="s">
        <v>86</v>
      </c>
    </row>
    <row r="2" spans="1:60" ht="24.95" customHeight="1" x14ac:dyDescent="0.2">
      <c r="A2" s="148" t="s">
        <v>85</v>
      </c>
      <c r="B2" s="146"/>
      <c r="C2" s="253" t="s">
        <v>46</v>
      </c>
      <c r="D2" s="254"/>
      <c r="E2" s="254"/>
      <c r="F2" s="254"/>
      <c r="G2" s="255"/>
      <c r="AE2" t="s">
        <v>87</v>
      </c>
    </row>
    <row r="3" spans="1:60" ht="24.95" customHeight="1" x14ac:dyDescent="0.2">
      <c r="A3" s="149" t="s">
        <v>7</v>
      </c>
      <c r="B3" s="147"/>
      <c r="C3" s="273" t="s">
        <v>43</v>
      </c>
      <c r="D3" s="257"/>
      <c r="E3" s="257"/>
      <c r="F3" s="257"/>
      <c r="G3" s="258"/>
      <c r="AE3" t="s">
        <v>88</v>
      </c>
    </row>
    <row r="4" spans="1:60" ht="24.95" hidden="1" customHeight="1" x14ac:dyDescent="0.2">
      <c r="A4" s="149" t="s">
        <v>8</v>
      </c>
      <c r="B4" s="147"/>
      <c r="C4" s="256"/>
      <c r="D4" s="257"/>
      <c r="E4" s="257"/>
      <c r="F4" s="257"/>
      <c r="G4" s="258"/>
      <c r="AE4" t="s">
        <v>89</v>
      </c>
    </row>
    <row r="5" spans="1:60" hidden="1" x14ac:dyDescent="0.2">
      <c r="A5" s="150" t="s">
        <v>90</v>
      </c>
      <c r="B5" s="151"/>
      <c r="C5" s="152"/>
      <c r="D5" s="153"/>
      <c r="E5" s="153"/>
      <c r="F5" s="153"/>
      <c r="G5" s="154"/>
      <c r="AE5" t="s">
        <v>91</v>
      </c>
    </row>
    <row r="7" spans="1:60" ht="38.25" x14ac:dyDescent="0.2">
      <c r="A7" s="159" t="s">
        <v>92</v>
      </c>
      <c r="B7" s="160" t="s">
        <v>93</v>
      </c>
      <c r="C7" s="160" t="s">
        <v>94</v>
      </c>
      <c r="D7" s="159" t="s">
        <v>95</v>
      </c>
      <c r="E7" s="159" t="s">
        <v>96</v>
      </c>
      <c r="F7" s="155" t="s">
        <v>97</v>
      </c>
      <c r="G7" s="176" t="s">
        <v>28</v>
      </c>
      <c r="H7" s="177" t="s">
        <v>29</v>
      </c>
      <c r="I7" s="177" t="s">
        <v>98</v>
      </c>
      <c r="J7" s="177" t="s">
        <v>30</v>
      </c>
      <c r="K7" s="177" t="s">
        <v>99</v>
      </c>
      <c r="L7" s="177" t="s">
        <v>100</v>
      </c>
      <c r="M7" s="177" t="s">
        <v>101</v>
      </c>
      <c r="N7" s="177" t="s">
        <v>102</v>
      </c>
      <c r="O7" s="177" t="s">
        <v>103</v>
      </c>
      <c r="P7" s="177" t="s">
        <v>104</v>
      </c>
      <c r="Q7" s="177" t="s">
        <v>105</v>
      </c>
      <c r="R7" s="177" t="s">
        <v>106</v>
      </c>
      <c r="S7" s="177" t="s">
        <v>107</v>
      </c>
      <c r="T7" s="177" t="s">
        <v>108</v>
      </c>
      <c r="U7" s="162" t="s">
        <v>109</v>
      </c>
    </row>
    <row r="8" spans="1:60" x14ac:dyDescent="0.2">
      <c r="A8" s="178" t="s">
        <v>110</v>
      </c>
      <c r="B8" s="179" t="s">
        <v>63</v>
      </c>
      <c r="C8" s="180" t="s">
        <v>64</v>
      </c>
      <c r="D8" s="181"/>
      <c r="E8" s="182"/>
      <c r="F8" s="183"/>
      <c r="G8" s="183">
        <f>SUMIF(AE9:AE18,"&lt;&gt;NOR",G9:G18)</f>
        <v>0</v>
      </c>
      <c r="H8" s="183"/>
      <c r="I8" s="183">
        <f>SUM(I9:I18)</f>
        <v>0</v>
      </c>
      <c r="J8" s="183"/>
      <c r="K8" s="183">
        <f>SUM(K9:K18)</f>
        <v>0</v>
      </c>
      <c r="L8" s="183"/>
      <c r="M8" s="183">
        <f>SUM(M9:M18)</f>
        <v>0</v>
      </c>
      <c r="N8" s="161"/>
      <c r="O8" s="161">
        <f>SUM(O9:O18)</f>
        <v>3.0000000000000001E-3</v>
      </c>
      <c r="P8" s="161"/>
      <c r="Q8" s="161">
        <f>SUM(Q9:Q18)</f>
        <v>0</v>
      </c>
      <c r="R8" s="161"/>
      <c r="S8" s="161"/>
      <c r="T8" s="178"/>
      <c r="U8" s="161">
        <f>SUM(U9:U18)</f>
        <v>139.56</v>
      </c>
      <c r="AE8" t="s">
        <v>111</v>
      </c>
    </row>
    <row r="9" spans="1:60" ht="22.5" outlineLevel="1" x14ac:dyDescent="0.2">
      <c r="A9" s="157">
        <v>1</v>
      </c>
      <c r="B9" s="163" t="s">
        <v>112</v>
      </c>
      <c r="C9" s="196" t="s">
        <v>113</v>
      </c>
      <c r="D9" s="165" t="s">
        <v>114</v>
      </c>
      <c r="E9" s="171">
        <v>20</v>
      </c>
      <c r="F9" s="173"/>
      <c r="G9" s="174">
        <f t="shared" ref="G9:G18" si="0">ROUND(E9*F9,2)</f>
        <v>0</v>
      </c>
      <c r="H9" s="173"/>
      <c r="I9" s="174">
        <f t="shared" ref="I9:I18" si="1">ROUND(E9*H9,2)</f>
        <v>0</v>
      </c>
      <c r="J9" s="173"/>
      <c r="K9" s="174">
        <f t="shared" ref="K9:K18" si="2">ROUND(E9*J9,2)</f>
        <v>0</v>
      </c>
      <c r="L9" s="174">
        <v>0</v>
      </c>
      <c r="M9" s="174">
        <f t="shared" ref="M9:M18" si="3">G9*(1+L9/100)</f>
        <v>0</v>
      </c>
      <c r="N9" s="166">
        <v>0</v>
      </c>
      <c r="O9" s="166">
        <f t="shared" ref="O9:O18" si="4">ROUND(E9*N9,5)</f>
        <v>0</v>
      </c>
      <c r="P9" s="166">
        <v>0</v>
      </c>
      <c r="Q9" s="166">
        <f t="shared" ref="Q9:Q18" si="5">ROUND(E9*P9,5)</f>
        <v>0</v>
      </c>
      <c r="R9" s="166"/>
      <c r="S9" s="166"/>
      <c r="T9" s="167">
        <v>0.17</v>
      </c>
      <c r="U9" s="166">
        <f t="shared" ref="U9:U18" si="6">ROUND(E9*T9,2)</f>
        <v>3.4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115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">
      <c r="A10" s="157">
        <v>2</v>
      </c>
      <c r="B10" s="163" t="s">
        <v>116</v>
      </c>
      <c r="C10" s="196" t="s">
        <v>117</v>
      </c>
      <c r="D10" s="165" t="s">
        <v>114</v>
      </c>
      <c r="E10" s="171">
        <v>36</v>
      </c>
      <c r="F10" s="173"/>
      <c r="G10" s="174">
        <f t="shared" si="0"/>
        <v>0</v>
      </c>
      <c r="H10" s="173"/>
      <c r="I10" s="174">
        <f t="shared" si="1"/>
        <v>0</v>
      </c>
      <c r="J10" s="173"/>
      <c r="K10" s="174">
        <f t="shared" si="2"/>
        <v>0</v>
      </c>
      <c r="L10" s="174">
        <v>0</v>
      </c>
      <c r="M10" s="174">
        <f t="shared" si="3"/>
        <v>0</v>
      </c>
      <c r="N10" s="166">
        <v>0</v>
      </c>
      <c r="O10" s="166">
        <f t="shared" si="4"/>
        <v>0</v>
      </c>
      <c r="P10" s="166">
        <v>0</v>
      </c>
      <c r="Q10" s="166">
        <f t="shared" si="5"/>
        <v>0</v>
      </c>
      <c r="R10" s="166"/>
      <c r="S10" s="166"/>
      <c r="T10" s="167">
        <v>2.2490000000000001</v>
      </c>
      <c r="U10" s="166">
        <f t="shared" si="6"/>
        <v>80.959999999999994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118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outlineLevel="1" x14ac:dyDescent="0.2">
      <c r="A11" s="157">
        <v>3</v>
      </c>
      <c r="B11" s="163" t="s">
        <v>119</v>
      </c>
      <c r="C11" s="196" t="s">
        <v>120</v>
      </c>
      <c r="D11" s="165" t="s">
        <v>114</v>
      </c>
      <c r="E11" s="171">
        <v>36</v>
      </c>
      <c r="F11" s="173"/>
      <c r="G11" s="174">
        <f t="shared" si="0"/>
        <v>0</v>
      </c>
      <c r="H11" s="173"/>
      <c r="I11" s="174">
        <f t="shared" si="1"/>
        <v>0</v>
      </c>
      <c r="J11" s="173"/>
      <c r="K11" s="174">
        <f t="shared" si="2"/>
        <v>0</v>
      </c>
      <c r="L11" s="174">
        <v>0</v>
      </c>
      <c r="M11" s="174">
        <f t="shared" si="3"/>
        <v>0</v>
      </c>
      <c r="N11" s="166">
        <v>0</v>
      </c>
      <c r="O11" s="166">
        <f t="shared" si="4"/>
        <v>0</v>
      </c>
      <c r="P11" s="166">
        <v>0</v>
      </c>
      <c r="Q11" s="166">
        <f t="shared" si="5"/>
        <v>0</v>
      </c>
      <c r="R11" s="166"/>
      <c r="S11" s="166"/>
      <c r="T11" s="167">
        <v>0.51900000000000002</v>
      </c>
      <c r="U11" s="166">
        <f t="shared" si="6"/>
        <v>18.68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118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">
      <c r="A12" s="157">
        <v>4</v>
      </c>
      <c r="B12" s="163" t="s">
        <v>121</v>
      </c>
      <c r="C12" s="196" t="s">
        <v>122</v>
      </c>
      <c r="D12" s="165" t="s">
        <v>114</v>
      </c>
      <c r="E12" s="171">
        <v>9.9499999999999993</v>
      </c>
      <c r="F12" s="173"/>
      <c r="G12" s="174">
        <f t="shared" si="0"/>
        <v>0</v>
      </c>
      <c r="H12" s="173"/>
      <c r="I12" s="174">
        <f t="shared" si="1"/>
        <v>0</v>
      </c>
      <c r="J12" s="173"/>
      <c r="K12" s="174">
        <f t="shared" si="2"/>
        <v>0</v>
      </c>
      <c r="L12" s="174">
        <v>0</v>
      </c>
      <c r="M12" s="174">
        <f t="shared" si="3"/>
        <v>0</v>
      </c>
      <c r="N12" s="166">
        <v>0</v>
      </c>
      <c r="O12" s="166">
        <f t="shared" si="4"/>
        <v>0</v>
      </c>
      <c r="P12" s="166">
        <v>0</v>
      </c>
      <c r="Q12" s="166">
        <f t="shared" si="5"/>
        <v>0</v>
      </c>
      <c r="R12" s="166"/>
      <c r="S12" s="166"/>
      <c r="T12" s="167">
        <v>0.65200000000000002</v>
      </c>
      <c r="U12" s="166">
        <f t="shared" si="6"/>
        <v>6.49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118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ht="22.5" outlineLevel="1" x14ac:dyDescent="0.2">
      <c r="A13" s="157">
        <v>5</v>
      </c>
      <c r="B13" s="163" t="s">
        <v>123</v>
      </c>
      <c r="C13" s="196" t="s">
        <v>124</v>
      </c>
      <c r="D13" s="165" t="s">
        <v>114</v>
      </c>
      <c r="E13" s="171">
        <v>26.05</v>
      </c>
      <c r="F13" s="173"/>
      <c r="G13" s="174">
        <f t="shared" si="0"/>
        <v>0</v>
      </c>
      <c r="H13" s="173"/>
      <c r="I13" s="174">
        <f t="shared" si="1"/>
        <v>0</v>
      </c>
      <c r="J13" s="173"/>
      <c r="K13" s="174">
        <f t="shared" si="2"/>
        <v>0</v>
      </c>
      <c r="L13" s="174">
        <v>0</v>
      </c>
      <c r="M13" s="174">
        <f t="shared" si="3"/>
        <v>0</v>
      </c>
      <c r="N13" s="166">
        <v>0</v>
      </c>
      <c r="O13" s="166">
        <f t="shared" si="4"/>
        <v>0</v>
      </c>
      <c r="P13" s="166">
        <v>0</v>
      </c>
      <c r="Q13" s="166">
        <f t="shared" si="5"/>
        <v>0</v>
      </c>
      <c r="R13" s="166"/>
      <c r="S13" s="166"/>
      <c r="T13" s="167">
        <v>0.86499999999999999</v>
      </c>
      <c r="U13" s="166">
        <f t="shared" si="6"/>
        <v>22.53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115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outlineLevel="1" x14ac:dyDescent="0.2">
      <c r="A14" s="157">
        <v>6</v>
      </c>
      <c r="B14" s="163" t="s">
        <v>125</v>
      </c>
      <c r="C14" s="196" t="s">
        <v>126</v>
      </c>
      <c r="D14" s="165" t="s">
        <v>114</v>
      </c>
      <c r="E14" s="171">
        <v>9.9499999999999993</v>
      </c>
      <c r="F14" s="173"/>
      <c r="G14" s="174">
        <f t="shared" si="0"/>
        <v>0</v>
      </c>
      <c r="H14" s="173"/>
      <c r="I14" s="174">
        <f t="shared" si="1"/>
        <v>0</v>
      </c>
      <c r="J14" s="173"/>
      <c r="K14" s="174">
        <f t="shared" si="2"/>
        <v>0</v>
      </c>
      <c r="L14" s="174">
        <v>0</v>
      </c>
      <c r="M14" s="174">
        <f t="shared" si="3"/>
        <v>0</v>
      </c>
      <c r="N14" s="166">
        <v>0</v>
      </c>
      <c r="O14" s="166">
        <f t="shared" si="4"/>
        <v>0</v>
      </c>
      <c r="P14" s="166">
        <v>0</v>
      </c>
      <c r="Q14" s="166">
        <f t="shared" si="5"/>
        <v>0</v>
      </c>
      <c r="R14" s="166"/>
      <c r="S14" s="166"/>
      <c r="T14" s="167">
        <v>0</v>
      </c>
      <c r="U14" s="166">
        <f t="shared" si="6"/>
        <v>0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115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ht="22.5" outlineLevel="1" x14ac:dyDescent="0.2">
      <c r="A15" s="157">
        <v>7</v>
      </c>
      <c r="B15" s="163" t="s">
        <v>127</v>
      </c>
      <c r="C15" s="196" t="s">
        <v>128</v>
      </c>
      <c r="D15" s="165" t="s">
        <v>114</v>
      </c>
      <c r="E15" s="171">
        <v>189.05</v>
      </c>
      <c r="F15" s="173"/>
      <c r="G15" s="174">
        <f t="shared" si="0"/>
        <v>0</v>
      </c>
      <c r="H15" s="173"/>
      <c r="I15" s="174">
        <f t="shared" si="1"/>
        <v>0</v>
      </c>
      <c r="J15" s="173"/>
      <c r="K15" s="174">
        <f t="shared" si="2"/>
        <v>0</v>
      </c>
      <c r="L15" s="174">
        <v>0</v>
      </c>
      <c r="M15" s="174">
        <f t="shared" si="3"/>
        <v>0</v>
      </c>
      <c r="N15" s="166">
        <v>0</v>
      </c>
      <c r="O15" s="166">
        <f t="shared" si="4"/>
        <v>0</v>
      </c>
      <c r="P15" s="166">
        <v>0</v>
      </c>
      <c r="Q15" s="166">
        <f t="shared" si="5"/>
        <v>0</v>
      </c>
      <c r="R15" s="166"/>
      <c r="S15" s="166"/>
      <c r="T15" s="167">
        <v>0</v>
      </c>
      <c r="U15" s="166">
        <f t="shared" si="6"/>
        <v>0</v>
      </c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115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outlineLevel="1" x14ac:dyDescent="0.2">
      <c r="A16" s="157">
        <v>8</v>
      </c>
      <c r="B16" s="163" t="s">
        <v>129</v>
      </c>
      <c r="C16" s="196" t="s">
        <v>130</v>
      </c>
      <c r="D16" s="165" t="s">
        <v>114</v>
      </c>
      <c r="E16" s="171">
        <v>9.9499999999999993</v>
      </c>
      <c r="F16" s="173"/>
      <c r="G16" s="174">
        <f t="shared" si="0"/>
        <v>0</v>
      </c>
      <c r="H16" s="173"/>
      <c r="I16" s="174">
        <f t="shared" si="1"/>
        <v>0</v>
      </c>
      <c r="J16" s="173"/>
      <c r="K16" s="174">
        <f t="shared" si="2"/>
        <v>0</v>
      </c>
      <c r="L16" s="174">
        <v>0</v>
      </c>
      <c r="M16" s="174">
        <f t="shared" si="3"/>
        <v>0</v>
      </c>
      <c r="N16" s="166">
        <v>0</v>
      </c>
      <c r="O16" s="166">
        <f t="shared" si="4"/>
        <v>0</v>
      </c>
      <c r="P16" s="166">
        <v>0</v>
      </c>
      <c r="Q16" s="166">
        <f t="shared" si="5"/>
        <v>0</v>
      </c>
      <c r="R16" s="166"/>
      <c r="S16" s="166"/>
      <c r="T16" s="167">
        <v>0</v>
      </c>
      <c r="U16" s="166">
        <f t="shared" si="6"/>
        <v>0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118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 x14ac:dyDescent="0.2">
      <c r="A17" s="157">
        <v>9</v>
      </c>
      <c r="B17" s="163" t="s">
        <v>131</v>
      </c>
      <c r="C17" s="196" t="s">
        <v>132</v>
      </c>
      <c r="D17" s="165" t="s">
        <v>133</v>
      </c>
      <c r="E17" s="171">
        <v>100</v>
      </c>
      <c r="F17" s="173"/>
      <c r="G17" s="174">
        <f t="shared" si="0"/>
        <v>0</v>
      </c>
      <c r="H17" s="173"/>
      <c r="I17" s="174">
        <f t="shared" si="1"/>
        <v>0</v>
      </c>
      <c r="J17" s="173"/>
      <c r="K17" s="174">
        <f t="shared" si="2"/>
        <v>0</v>
      </c>
      <c r="L17" s="174">
        <v>0</v>
      </c>
      <c r="M17" s="174">
        <f t="shared" si="3"/>
        <v>0</v>
      </c>
      <c r="N17" s="166">
        <v>3.0000000000000001E-5</v>
      </c>
      <c r="O17" s="166">
        <f t="shared" si="4"/>
        <v>3.0000000000000001E-3</v>
      </c>
      <c r="P17" s="166">
        <v>0</v>
      </c>
      <c r="Q17" s="166">
        <f t="shared" si="5"/>
        <v>0</v>
      </c>
      <c r="R17" s="166"/>
      <c r="S17" s="166"/>
      <c r="T17" s="167">
        <v>0.06</v>
      </c>
      <c r="U17" s="166">
        <f t="shared" si="6"/>
        <v>6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115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outlineLevel="1" x14ac:dyDescent="0.2">
      <c r="A18" s="157">
        <v>10</v>
      </c>
      <c r="B18" s="163" t="s">
        <v>134</v>
      </c>
      <c r="C18" s="196" t="s">
        <v>135</v>
      </c>
      <c r="D18" s="165" t="s">
        <v>133</v>
      </c>
      <c r="E18" s="171">
        <v>100</v>
      </c>
      <c r="F18" s="173"/>
      <c r="G18" s="174">
        <f t="shared" si="0"/>
        <v>0</v>
      </c>
      <c r="H18" s="173"/>
      <c r="I18" s="174">
        <f t="shared" si="1"/>
        <v>0</v>
      </c>
      <c r="J18" s="173"/>
      <c r="K18" s="174">
        <f t="shared" si="2"/>
        <v>0</v>
      </c>
      <c r="L18" s="174">
        <v>0</v>
      </c>
      <c r="M18" s="174">
        <f t="shared" si="3"/>
        <v>0</v>
      </c>
      <c r="N18" s="166">
        <v>0</v>
      </c>
      <c r="O18" s="166">
        <f t="shared" si="4"/>
        <v>0</v>
      </c>
      <c r="P18" s="166">
        <v>0</v>
      </c>
      <c r="Q18" s="166">
        <f t="shared" si="5"/>
        <v>0</v>
      </c>
      <c r="R18" s="166"/>
      <c r="S18" s="166"/>
      <c r="T18" s="167">
        <v>1.4999999999999999E-2</v>
      </c>
      <c r="U18" s="166">
        <f t="shared" si="6"/>
        <v>1.5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118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x14ac:dyDescent="0.2">
      <c r="A19" s="158" t="s">
        <v>110</v>
      </c>
      <c r="B19" s="164" t="s">
        <v>65</v>
      </c>
      <c r="C19" s="197" t="s">
        <v>66</v>
      </c>
      <c r="D19" s="168"/>
      <c r="E19" s="172"/>
      <c r="F19" s="175"/>
      <c r="G19" s="175">
        <f>SUMIF(AE20:AE20,"&lt;&gt;NOR",G20:G20)</f>
        <v>0</v>
      </c>
      <c r="H19" s="175"/>
      <c r="I19" s="175">
        <f>SUM(I20:I20)</f>
        <v>0</v>
      </c>
      <c r="J19" s="175"/>
      <c r="K19" s="175">
        <f>SUM(K20:K20)</f>
        <v>0</v>
      </c>
      <c r="L19" s="175"/>
      <c r="M19" s="175">
        <f>SUM(M20:M20)</f>
        <v>0</v>
      </c>
      <c r="N19" s="169"/>
      <c r="O19" s="169">
        <f>SUM(O20:O20)</f>
        <v>0</v>
      </c>
      <c r="P19" s="169"/>
      <c r="Q19" s="169">
        <f>SUM(Q20:Q20)</f>
        <v>0</v>
      </c>
      <c r="R19" s="169"/>
      <c r="S19" s="169"/>
      <c r="T19" s="170"/>
      <c r="U19" s="169">
        <f>SUM(U20:U20)</f>
        <v>0</v>
      </c>
      <c r="AE19" t="s">
        <v>111</v>
      </c>
    </row>
    <row r="20" spans="1:60" ht="22.5" outlineLevel="1" x14ac:dyDescent="0.2">
      <c r="A20" s="157">
        <v>11</v>
      </c>
      <c r="B20" s="163" t="s">
        <v>136</v>
      </c>
      <c r="C20" s="196" t="s">
        <v>137</v>
      </c>
      <c r="D20" s="165" t="s">
        <v>138</v>
      </c>
      <c r="E20" s="171">
        <v>1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0</v>
      </c>
      <c r="M20" s="174">
        <f>G20*(1+L20/100)</f>
        <v>0</v>
      </c>
      <c r="N20" s="166">
        <v>0</v>
      </c>
      <c r="O20" s="166">
        <f>ROUND(E20*N20,5)</f>
        <v>0</v>
      </c>
      <c r="P20" s="166">
        <v>0</v>
      </c>
      <c r="Q20" s="166">
        <f>ROUND(E20*P20,5)</f>
        <v>0</v>
      </c>
      <c r="R20" s="166"/>
      <c r="S20" s="166"/>
      <c r="T20" s="167">
        <v>0</v>
      </c>
      <c r="U20" s="166">
        <f>ROUND(E20*T20,2)</f>
        <v>0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118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x14ac:dyDescent="0.2">
      <c r="A21" s="158" t="s">
        <v>110</v>
      </c>
      <c r="B21" s="164" t="s">
        <v>67</v>
      </c>
      <c r="C21" s="197" t="s">
        <v>68</v>
      </c>
      <c r="D21" s="168"/>
      <c r="E21" s="172"/>
      <c r="F21" s="175"/>
      <c r="G21" s="175">
        <f>SUMIF(AE22:AE23,"&lt;&gt;NOR",G22:G23)</f>
        <v>0</v>
      </c>
      <c r="H21" s="175"/>
      <c r="I21" s="175">
        <f>SUM(I22:I23)</f>
        <v>0</v>
      </c>
      <c r="J21" s="175"/>
      <c r="K21" s="175">
        <f>SUM(K22:K23)</f>
        <v>0</v>
      </c>
      <c r="L21" s="175"/>
      <c r="M21" s="175">
        <f>SUM(M22:M23)</f>
        <v>0</v>
      </c>
      <c r="N21" s="169"/>
      <c r="O21" s="169">
        <f>SUM(O22:O23)</f>
        <v>3.4471699999999998</v>
      </c>
      <c r="P21" s="169"/>
      <c r="Q21" s="169">
        <f>SUM(Q22:Q23)</f>
        <v>0</v>
      </c>
      <c r="R21" s="169"/>
      <c r="S21" s="169"/>
      <c r="T21" s="170"/>
      <c r="U21" s="169">
        <f>SUM(U22:U23)</f>
        <v>1.2000000000000002</v>
      </c>
      <c r="AE21" t="s">
        <v>111</v>
      </c>
    </row>
    <row r="22" spans="1:60" outlineLevel="1" x14ac:dyDescent="0.2">
      <c r="A22" s="157">
        <v>12</v>
      </c>
      <c r="B22" s="163" t="s">
        <v>139</v>
      </c>
      <c r="C22" s="196" t="s">
        <v>140</v>
      </c>
      <c r="D22" s="165" t="s">
        <v>114</v>
      </c>
      <c r="E22" s="171">
        <v>1.35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0</v>
      </c>
      <c r="M22" s="174">
        <f>G22*(1+L22/100)</f>
        <v>0</v>
      </c>
      <c r="N22" s="166">
        <v>2.5249999999999999</v>
      </c>
      <c r="O22" s="166">
        <f>ROUND(E22*N22,5)</f>
        <v>3.4087499999999999</v>
      </c>
      <c r="P22" s="166">
        <v>0</v>
      </c>
      <c r="Q22" s="166">
        <f>ROUND(E22*P22,5)</f>
        <v>0</v>
      </c>
      <c r="R22" s="166"/>
      <c r="S22" s="166"/>
      <c r="T22" s="167">
        <v>0.48</v>
      </c>
      <c r="U22" s="166">
        <f>ROUND(E22*T22,2)</f>
        <v>0.65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118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ht="22.5" outlineLevel="1" x14ac:dyDescent="0.2">
      <c r="A23" s="157">
        <v>13</v>
      </c>
      <c r="B23" s="163" t="s">
        <v>141</v>
      </c>
      <c r="C23" s="196" t="s">
        <v>142</v>
      </c>
      <c r="D23" s="165" t="s">
        <v>143</v>
      </c>
      <c r="E23" s="171">
        <v>3.6400000000000002E-2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0</v>
      </c>
      <c r="M23" s="174">
        <f>G23*(1+L23/100)</f>
        <v>0</v>
      </c>
      <c r="N23" s="166">
        <v>1.0554399999999999</v>
      </c>
      <c r="O23" s="166">
        <f>ROUND(E23*N23,5)</f>
        <v>3.8420000000000003E-2</v>
      </c>
      <c r="P23" s="166">
        <v>0</v>
      </c>
      <c r="Q23" s="166">
        <f>ROUND(E23*P23,5)</f>
        <v>0</v>
      </c>
      <c r="R23" s="166"/>
      <c r="S23" s="166"/>
      <c r="T23" s="167">
        <v>15.231</v>
      </c>
      <c r="U23" s="166">
        <f>ROUND(E23*T23,2)</f>
        <v>0.55000000000000004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118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x14ac:dyDescent="0.2">
      <c r="A24" s="158" t="s">
        <v>110</v>
      </c>
      <c r="B24" s="164" t="s">
        <v>69</v>
      </c>
      <c r="C24" s="197" t="s">
        <v>70</v>
      </c>
      <c r="D24" s="168"/>
      <c r="E24" s="172"/>
      <c r="F24" s="175"/>
      <c r="G24" s="175">
        <f>SUMIF(AE25:AE25,"&lt;&gt;NOR",G25:G25)</f>
        <v>0</v>
      </c>
      <c r="H24" s="175"/>
      <c r="I24" s="175">
        <f>SUM(I25:I25)</f>
        <v>0</v>
      </c>
      <c r="J24" s="175"/>
      <c r="K24" s="175">
        <f>SUM(K25:K25)</f>
        <v>0</v>
      </c>
      <c r="L24" s="175"/>
      <c r="M24" s="175">
        <f>SUM(M25:M25)</f>
        <v>0</v>
      </c>
      <c r="N24" s="169"/>
      <c r="O24" s="169">
        <f>SUM(O25:O25)</f>
        <v>2.5920000000000001</v>
      </c>
      <c r="P24" s="169"/>
      <c r="Q24" s="169">
        <f>SUM(Q25:Q25)</f>
        <v>0</v>
      </c>
      <c r="R24" s="169"/>
      <c r="S24" s="169"/>
      <c r="T24" s="170"/>
      <c r="U24" s="169">
        <f>SUM(U25:U25)</f>
        <v>0.21</v>
      </c>
      <c r="AE24" t="s">
        <v>111</v>
      </c>
    </row>
    <row r="25" spans="1:60" outlineLevel="1" x14ac:dyDescent="0.2">
      <c r="A25" s="157">
        <v>14</v>
      </c>
      <c r="B25" s="163" t="s">
        <v>144</v>
      </c>
      <c r="C25" s="196" t="s">
        <v>145</v>
      </c>
      <c r="D25" s="165" t="s">
        <v>133</v>
      </c>
      <c r="E25" s="171">
        <v>9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0</v>
      </c>
      <c r="M25" s="174">
        <f>G25*(1+L25/100)</f>
        <v>0</v>
      </c>
      <c r="N25" s="166">
        <v>0.28799999999999998</v>
      </c>
      <c r="O25" s="166">
        <f>ROUND(E25*N25,5)</f>
        <v>2.5920000000000001</v>
      </c>
      <c r="P25" s="166">
        <v>0</v>
      </c>
      <c r="Q25" s="166">
        <f>ROUND(E25*P25,5)</f>
        <v>0</v>
      </c>
      <c r="R25" s="166"/>
      <c r="S25" s="166"/>
      <c r="T25" s="167">
        <v>2.3E-2</v>
      </c>
      <c r="U25" s="166">
        <f>ROUND(E25*T25,2)</f>
        <v>0.21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118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x14ac:dyDescent="0.2">
      <c r="A26" s="158" t="s">
        <v>110</v>
      </c>
      <c r="B26" s="164" t="s">
        <v>71</v>
      </c>
      <c r="C26" s="197" t="s">
        <v>72</v>
      </c>
      <c r="D26" s="168"/>
      <c r="E26" s="172"/>
      <c r="F26" s="175"/>
      <c r="G26" s="175">
        <f>SUMIF(AE27:AE30,"&lt;&gt;NOR",G27:G30)</f>
        <v>0</v>
      </c>
      <c r="H26" s="175"/>
      <c r="I26" s="175">
        <f>SUM(I27:I30)</f>
        <v>0</v>
      </c>
      <c r="J26" s="175"/>
      <c r="K26" s="175">
        <f>SUM(K27:K30)</f>
        <v>0</v>
      </c>
      <c r="L26" s="175"/>
      <c r="M26" s="175">
        <f>SUM(M27:M30)</f>
        <v>0</v>
      </c>
      <c r="N26" s="169"/>
      <c r="O26" s="169">
        <f>SUM(O27:O30)</f>
        <v>9.2464399999999998</v>
      </c>
      <c r="P26" s="169"/>
      <c r="Q26" s="169">
        <f>SUM(Q27:Q30)</f>
        <v>0</v>
      </c>
      <c r="R26" s="169"/>
      <c r="S26" s="169"/>
      <c r="T26" s="170"/>
      <c r="U26" s="169">
        <f>SUM(U27:U30)</f>
        <v>5.3800000000000008</v>
      </c>
      <c r="AE26" t="s">
        <v>111</v>
      </c>
    </row>
    <row r="27" spans="1:60" outlineLevel="1" x14ac:dyDescent="0.2">
      <c r="A27" s="157">
        <v>15</v>
      </c>
      <c r="B27" s="163" t="s">
        <v>146</v>
      </c>
      <c r="C27" s="196" t="s">
        <v>147</v>
      </c>
      <c r="D27" s="165" t="s">
        <v>133</v>
      </c>
      <c r="E27" s="171">
        <v>6.52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0</v>
      </c>
      <c r="M27" s="174">
        <f>G27*(1+L27/100)</f>
        <v>0</v>
      </c>
      <c r="N27" s="166">
        <v>0.16700000000000001</v>
      </c>
      <c r="O27" s="166">
        <f>ROUND(E27*N27,5)</f>
        <v>1.08884</v>
      </c>
      <c r="P27" s="166">
        <v>0</v>
      </c>
      <c r="Q27" s="166">
        <f>ROUND(E27*P27,5)</f>
        <v>0</v>
      </c>
      <c r="R27" s="166"/>
      <c r="S27" s="166"/>
      <c r="T27" s="167">
        <v>0.755</v>
      </c>
      <c r="U27" s="166">
        <f>ROUND(E27*T27,2)</f>
        <v>4.92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118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">
      <c r="A28" s="157">
        <v>16</v>
      </c>
      <c r="B28" s="163" t="s">
        <v>148</v>
      </c>
      <c r="C28" s="196" t="s">
        <v>149</v>
      </c>
      <c r="D28" s="165" t="s">
        <v>133</v>
      </c>
      <c r="E28" s="171">
        <v>7.2</v>
      </c>
      <c r="F28" s="173"/>
      <c r="G28" s="174">
        <f>ROUND(E28*F28,2)</f>
        <v>0</v>
      </c>
      <c r="H28" s="173"/>
      <c r="I28" s="174">
        <f>ROUND(E28*H28,2)</f>
        <v>0</v>
      </c>
      <c r="J28" s="173"/>
      <c r="K28" s="174">
        <f>ROUND(E28*J28,2)</f>
        <v>0</v>
      </c>
      <c r="L28" s="174">
        <v>0</v>
      </c>
      <c r="M28" s="174">
        <f>G28*(1+L28/100)</f>
        <v>0</v>
      </c>
      <c r="N28" s="166">
        <v>0.188</v>
      </c>
      <c r="O28" s="166">
        <f>ROUND(E28*N28,5)</f>
        <v>1.3535999999999999</v>
      </c>
      <c r="P28" s="166">
        <v>0</v>
      </c>
      <c r="Q28" s="166">
        <f>ROUND(E28*P28,5)</f>
        <v>0</v>
      </c>
      <c r="R28" s="166"/>
      <c r="S28" s="166"/>
      <c r="T28" s="167">
        <v>0</v>
      </c>
      <c r="U28" s="166">
        <f>ROUND(E28*T28,2)</f>
        <v>0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150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ht="22.5" outlineLevel="1" x14ac:dyDescent="0.2">
      <c r="A29" s="157">
        <v>17</v>
      </c>
      <c r="B29" s="163" t="s">
        <v>151</v>
      </c>
      <c r="C29" s="196" t="s">
        <v>152</v>
      </c>
      <c r="D29" s="165" t="s">
        <v>133</v>
      </c>
      <c r="E29" s="171">
        <v>9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0</v>
      </c>
      <c r="M29" s="174">
        <f>G29*(1+L29/100)</f>
        <v>0</v>
      </c>
      <c r="N29" s="166">
        <v>0.378</v>
      </c>
      <c r="O29" s="166">
        <f>ROUND(E29*N29,5)</f>
        <v>3.4020000000000001</v>
      </c>
      <c r="P29" s="166">
        <v>0</v>
      </c>
      <c r="Q29" s="166">
        <f>ROUND(E29*P29,5)</f>
        <v>0</v>
      </c>
      <c r="R29" s="166"/>
      <c r="S29" s="166"/>
      <c r="T29" s="167">
        <v>2.5999999999999999E-2</v>
      </c>
      <c r="U29" s="166">
        <f>ROUND(E29*T29,2)</f>
        <v>0.23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118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ht="22.5" outlineLevel="1" x14ac:dyDescent="0.2">
      <c r="A30" s="157">
        <v>18</v>
      </c>
      <c r="B30" s="163" t="s">
        <v>153</v>
      </c>
      <c r="C30" s="196" t="s">
        <v>154</v>
      </c>
      <c r="D30" s="165" t="s">
        <v>133</v>
      </c>
      <c r="E30" s="171">
        <v>9</v>
      </c>
      <c r="F30" s="173"/>
      <c r="G30" s="174">
        <f>ROUND(E30*F30,2)</f>
        <v>0</v>
      </c>
      <c r="H30" s="173"/>
      <c r="I30" s="174">
        <f>ROUND(E30*H30,2)</f>
        <v>0</v>
      </c>
      <c r="J30" s="173"/>
      <c r="K30" s="174">
        <f>ROUND(E30*J30,2)</f>
        <v>0</v>
      </c>
      <c r="L30" s="174">
        <v>0</v>
      </c>
      <c r="M30" s="174">
        <f>G30*(1+L30/100)</f>
        <v>0</v>
      </c>
      <c r="N30" s="166">
        <v>0.378</v>
      </c>
      <c r="O30" s="166">
        <f>ROUND(E30*N30,5)</f>
        <v>3.4020000000000001</v>
      </c>
      <c r="P30" s="166">
        <v>0</v>
      </c>
      <c r="Q30" s="166">
        <f>ROUND(E30*P30,5)</f>
        <v>0</v>
      </c>
      <c r="R30" s="166"/>
      <c r="S30" s="166"/>
      <c r="T30" s="167">
        <v>2.5999999999999999E-2</v>
      </c>
      <c r="U30" s="166">
        <f>ROUND(E30*T30,2)</f>
        <v>0.23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118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x14ac:dyDescent="0.2">
      <c r="A31" s="158" t="s">
        <v>110</v>
      </c>
      <c r="B31" s="164" t="s">
        <v>73</v>
      </c>
      <c r="C31" s="197" t="s">
        <v>74</v>
      </c>
      <c r="D31" s="168"/>
      <c r="E31" s="172"/>
      <c r="F31" s="175"/>
      <c r="G31" s="175">
        <f>SUMIF(AE32:AE41,"&lt;&gt;NOR",G32:G41)</f>
        <v>0</v>
      </c>
      <c r="H31" s="175"/>
      <c r="I31" s="175">
        <f>SUM(I32:I41)</f>
        <v>0</v>
      </c>
      <c r="J31" s="175"/>
      <c r="K31" s="175">
        <f>SUM(K32:K41)</f>
        <v>0</v>
      </c>
      <c r="L31" s="175"/>
      <c r="M31" s="175">
        <f>SUM(M32:M41)</f>
        <v>0</v>
      </c>
      <c r="N31" s="169"/>
      <c r="O31" s="169">
        <f>SUM(O32:O41)</f>
        <v>0.12303</v>
      </c>
      <c r="P31" s="169"/>
      <c r="Q31" s="169">
        <f>SUM(Q32:Q41)</f>
        <v>0</v>
      </c>
      <c r="R31" s="169"/>
      <c r="S31" s="169"/>
      <c r="T31" s="170"/>
      <c r="U31" s="169">
        <f>SUM(U32:U41)</f>
        <v>0.86</v>
      </c>
      <c r="AE31" t="s">
        <v>111</v>
      </c>
    </row>
    <row r="32" spans="1:60" ht="22.5" outlineLevel="1" x14ac:dyDescent="0.2">
      <c r="A32" s="157">
        <v>19</v>
      </c>
      <c r="B32" s="163" t="s">
        <v>155</v>
      </c>
      <c r="C32" s="196" t="s">
        <v>156</v>
      </c>
      <c r="D32" s="165" t="s">
        <v>138</v>
      </c>
      <c r="E32" s="171">
        <v>1</v>
      </c>
      <c r="F32" s="173"/>
      <c r="G32" s="174">
        <f t="shared" ref="G32:G41" si="7">ROUND(E32*F32,2)</f>
        <v>0</v>
      </c>
      <c r="H32" s="173"/>
      <c r="I32" s="174">
        <f t="shared" ref="I32:I41" si="8">ROUND(E32*H32,2)</f>
        <v>0</v>
      </c>
      <c r="J32" s="173"/>
      <c r="K32" s="174">
        <f t="shared" ref="K32:K41" si="9">ROUND(E32*J32,2)</f>
        <v>0</v>
      </c>
      <c r="L32" s="174">
        <v>0</v>
      </c>
      <c r="M32" s="174">
        <f t="shared" ref="M32:M41" si="10">G32*(1+L32/100)</f>
        <v>0</v>
      </c>
      <c r="N32" s="166">
        <v>0</v>
      </c>
      <c r="O32" s="166">
        <f t="shared" ref="O32:O41" si="11">ROUND(E32*N32,5)</f>
        <v>0</v>
      </c>
      <c r="P32" s="166">
        <v>0</v>
      </c>
      <c r="Q32" s="166">
        <f t="shared" ref="Q32:Q41" si="12">ROUND(E32*P32,5)</f>
        <v>0</v>
      </c>
      <c r="R32" s="166"/>
      <c r="S32" s="166"/>
      <c r="T32" s="167">
        <v>0</v>
      </c>
      <c r="U32" s="166">
        <f t="shared" ref="U32:U41" si="13">ROUND(E32*T32,2)</f>
        <v>0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118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ht="22.5" outlineLevel="1" x14ac:dyDescent="0.2">
      <c r="A33" s="157">
        <v>20</v>
      </c>
      <c r="B33" s="163" t="s">
        <v>157</v>
      </c>
      <c r="C33" s="196" t="s">
        <v>158</v>
      </c>
      <c r="D33" s="165" t="s">
        <v>159</v>
      </c>
      <c r="E33" s="171">
        <v>4.5</v>
      </c>
      <c r="F33" s="173"/>
      <c r="G33" s="174">
        <f t="shared" si="7"/>
        <v>0</v>
      </c>
      <c r="H33" s="173"/>
      <c r="I33" s="174">
        <f t="shared" si="8"/>
        <v>0</v>
      </c>
      <c r="J33" s="173"/>
      <c r="K33" s="174">
        <f t="shared" si="9"/>
        <v>0</v>
      </c>
      <c r="L33" s="174">
        <v>0</v>
      </c>
      <c r="M33" s="174">
        <f t="shared" si="10"/>
        <v>0</v>
      </c>
      <c r="N33" s="166">
        <v>0</v>
      </c>
      <c r="O33" s="166">
        <f t="shared" si="11"/>
        <v>0</v>
      </c>
      <c r="P33" s="166">
        <v>0</v>
      </c>
      <c r="Q33" s="166">
        <f t="shared" si="12"/>
        <v>0</v>
      </c>
      <c r="R33" s="166"/>
      <c r="S33" s="166"/>
      <c r="T33" s="167">
        <v>0</v>
      </c>
      <c r="U33" s="166">
        <f t="shared" si="13"/>
        <v>0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118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ht="22.5" outlineLevel="1" x14ac:dyDescent="0.2">
      <c r="A34" s="157">
        <v>21</v>
      </c>
      <c r="B34" s="163" t="s">
        <v>160</v>
      </c>
      <c r="C34" s="196" t="s">
        <v>161</v>
      </c>
      <c r="D34" s="165" t="s">
        <v>159</v>
      </c>
      <c r="E34" s="171">
        <v>4.5</v>
      </c>
      <c r="F34" s="173"/>
      <c r="G34" s="174">
        <f t="shared" si="7"/>
        <v>0</v>
      </c>
      <c r="H34" s="173"/>
      <c r="I34" s="174">
        <f t="shared" si="8"/>
        <v>0</v>
      </c>
      <c r="J34" s="173"/>
      <c r="K34" s="174">
        <f t="shared" si="9"/>
        <v>0</v>
      </c>
      <c r="L34" s="174">
        <v>0</v>
      </c>
      <c r="M34" s="174">
        <f t="shared" si="10"/>
        <v>0</v>
      </c>
      <c r="N34" s="166">
        <v>0</v>
      </c>
      <c r="O34" s="166">
        <f t="shared" si="11"/>
        <v>0</v>
      </c>
      <c r="P34" s="166">
        <v>0</v>
      </c>
      <c r="Q34" s="166">
        <f t="shared" si="12"/>
        <v>0</v>
      </c>
      <c r="R34" s="166"/>
      <c r="S34" s="166"/>
      <c r="T34" s="167">
        <v>0</v>
      </c>
      <c r="U34" s="166">
        <f t="shared" si="13"/>
        <v>0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118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">
      <c r="A35" s="157">
        <v>22</v>
      </c>
      <c r="B35" s="163" t="s">
        <v>162</v>
      </c>
      <c r="C35" s="196" t="s">
        <v>163</v>
      </c>
      <c r="D35" s="165" t="s">
        <v>164</v>
      </c>
      <c r="E35" s="171">
        <v>2</v>
      </c>
      <c r="F35" s="173"/>
      <c r="G35" s="174">
        <f t="shared" si="7"/>
        <v>0</v>
      </c>
      <c r="H35" s="173"/>
      <c r="I35" s="174">
        <f t="shared" si="8"/>
        <v>0</v>
      </c>
      <c r="J35" s="173"/>
      <c r="K35" s="174">
        <f t="shared" si="9"/>
        <v>0</v>
      </c>
      <c r="L35" s="174">
        <v>0</v>
      </c>
      <c r="M35" s="174">
        <f t="shared" si="10"/>
        <v>0</v>
      </c>
      <c r="N35" s="166">
        <v>0</v>
      </c>
      <c r="O35" s="166">
        <f t="shared" si="11"/>
        <v>0</v>
      </c>
      <c r="P35" s="166">
        <v>0</v>
      </c>
      <c r="Q35" s="166">
        <f t="shared" si="12"/>
        <v>0</v>
      </c>
      <c r="R35" s="166"/>
      <c r="S35" s="166"/>
      <c r="T35" s="167">
        <v>0</v>
      </c>
      <c r="U35" s="166">
        <f t="shared" si="13"/>
        <v>0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118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">
      <c r="A36" s="157">
        <v>23</v>
      </c>
      <c r="B36" s="163" t="s">
        <v>165</v>
      </c>
      <c r="C36" s="196" t="s">
        <v>166</v>
      </c>
      <c r="D36" s="165" t="s">
        <v>164</v>
      </c>
      <c r="E36" s="171">
        <v>1</v>
      </c>
      <c r="F36" s="173"/>
      <c r="G36" s="174">
        <f t="shared" si="7"/>
        <v>0</v>
      </c>
      <c r="H36" s="173"/>
      <c r="I36" s="174">
        <f t="shared" si="8"/>
        <v>0</v>
      </c>
      <c r="J36" s="173"/>
      <c r="K36" s="174">
        <f t="shared" si="9"/>
        <v>0</v>
      </c>
      <c r="L36" s="174">
        <v>0</v>
      </c>
      <c r="M36" s="174">
        <f t="shared" si="10"/>
        <v>0</v>
      </c>
      <c r="N36" s="166">
        <v>0</v>
      </c>
      <c r="O36" s="166">
        <f t="shared" si="11"/>
        <v>0</v>
      </c>
      <c r="P36" s="166">
        <v>0</v>
      </c>
      <c r="Q36" s="166">
        <f t="shared" si="12"/>
        <v>0</v>
      </c>
      <c r="R36" s="166"/>
      <c r="S36" s="166"/>
      <c r="T36" s="167">
        <v>0</v>
      </c>
      <c r="U36" s="166">
        <f t="shared" si="13"/>
        <v>0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118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 x14ac:dyDescent="0.2">
      <c r="A37" s="157">
        <v>24</v>
      </c>
      <c r="B37" s="163" t="s">
        <v>167</v>
      </c>
      <c r="C37" s="196" t="s">
        <v>168</v>
      </c>
      <c r="D37" s="165" t="s">
        <v>164</v>
      </c>
      <c r="E37" s="171">
        <v>1</v>
      </c>
      <c r="F37" s="173"/>
      <c r="G37" s="174">
        <f t="shared" si="7"/>
        <v>0</v>
      </c>
      <c r="H37" s="173"/>
      <c r="I37" s="174">
        <f t="shared" si="8"/>
        <v>0</v>
      </c>
      <c r="J37" s="173"/>
      <c r="K37" s="174">
        <f t="shared" si="9"/>
        <v>0</v>
      </c>
      <c r="L37" s="174">
        <v>0</v>
      </c>
      <c r="M37" s="174">
        <f t="shared" si="10"/>
        <v>0</v>
      </c>
      <c r="N37" s="166">
        <v>0</v>
      </c>
      <c r="O37" s="166">
        <f t="shared" si="11"/>
        <v>0</v>
      </c>
      <c r="P37" s="166">
        <v>0</v>
      </c>
      <c r="Q37" s="166">
        <f t="shared" si="12"/>
        <v>0</v>
      </c>
      <c r="R37" s="166"/>
      <c r="S37" s="166"/>
      <c r="T37" s="167">
        <v>0</v>
      </c>
      <c r="U37" s="166">
        <f t="shared" si="13"/>
        <v>0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118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">
      <c r="A38" s="157">
        <v>25</v>
      </c>
      <c r="B38" s="163" t="s">
        <v>169</v>
      </c>
      <c r="C38" s="196" t="s">
        <v>170</v>
      </c>
      <c r="D38" s="165" t="s">
        <v>171</v>
      </c>
      <c r="E38" s="171">
        <v>1</v>
      </c>
      <c r="F38" s="173"/>
      <c r="G38" s="174">
        <f t="shared" si="7"/>
        <v>0</v>
      </c>
      <c r="H38" s="173"/>
      <c r="I38" s="174">
        <f t="shared" si="8"/>
        <v>0</v>
      </c>
      <c r="J38" s="173"/>
      <c r="K38" s="174">
        <f t="shared" si="9"/>
        <v>0</v>
      </c>
      <c r="L38" s="174">
        <v>0</v>
      </c>
      <c r="M38" s="174">
        <f t="shared" si="10"/>
        <v>0</v>
      </c>
      <c r="N38" s="166">
        <v>0.12303</v>
      </c>
      <c r="O38" s="166">
        <f t="shared" si="11"/>
        <v>0.12303</v>
      </c>
      <c r="P38" s="166">
        <v>0</v>
      </c>
      <c r="Q38" s="166">
        <f t="shared" si="12"/>
        <v>0</v>
      </c>
      <c r="R38" s="166"/>
      <c r="S38" s="166"/>
      <c r="T38" s="167">
        <v>0.86299999999999999</v>
      </c>
      <c r="U38" s="166">
        <f t="shared" si="13"/>
        <v>0.86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118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">
      <c r="A39" s="157">
        <v>26</v>
      </c>
      <c r="B39" s="163" t="s">
        <v>172</v>
      </c>
      <c r="C39" s="196" t="s">
        <v>173</v>
      </c>
      <c r="D39" s="165" t="s">
        <v>164</v>
      </c>
      <c r="E39" s="171">
        <v>1</v>
      </c>
      <c r="F39" s="173"/>
      <c r="G39" s="174">
        <f t="shared" si="7"/>
        <v>0</v>
      </c>
      <c r="H39" s="173"/>
      <c r="I39" s="174">
        <f t="shared" si="8"/>
        <v>0</v>
      </c>
      <c r="J39" s="173"/>
      <c r="K39" s="174">
        <f t="shared" si="9"/>
        <v>0</v>
      </c>
      <c r="L39" s="174">
        <v>0</v>
      </c>
      <c r="M39" s="174">
        <f t="shared" si="10"/>
        <v>0</v>
      </c>
      <c r="N39" s="166">
        <v>0</v>
      </c>
      <c r="O39" s="166">
        <f t="shared" si="11"/>
        <v>0</v>
      </c>
      <c r="P39" s="166">
        <v>0</v>
      </c>
      <c r="Q39" s="166">
        <f t="shared" si="12"/>
        <v>0</v>
      </c>
      <c r="R39" s="166"/>
      <c r="S39" s="166"/>
      <c r="T39" s="167">
        <v>0</v>
      </c>
      <c r="U39" s="166">
        <f t="shared" si="13"/>
        <v>0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118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ht="22.5" outlineLevel="1" x14ac:dyDescent="0.2">
      <c r="A40" s="157">
        <v>27</v>
      </c>
      <c r="B40" s="163" t="s">
        <v>155</v>
      </c>
      <c r="C40" s="196" t="s">
        <v>174</v>
      </c>
      <c r="D40" s="165" t="s">
        <v>138</v>
      </c>
      <c r="E40" s="171">
        <v>1</v>
      </c>
      <c r="F40" s="173"/>
      <c r="G40" s="174">
        <f t="shared" si="7"/>
        <v>0</v>
      </c>
      <c r="H40" s="173"/>
      <c r="I40" s="174">
        <f t="shared" si="8"/>
        <v>0</v>
      </c>
      <c r="J40" s="173"/>
      <c r="K40" s="174">
        <f t="shared" si="9"/>
        <v>0</v>
      </c>
      <c r="L40" s="174">
        <v>0</v>
      </c>
      <c r="M40" s="174">
        <f t="shared" si="10"/>
        <v>0</v>
      </c>
      <c r="N40" s="166">
        <v>0</v>
      </c>
      <c r="O40" s="166">
        <f t="shared" si="11"/>
        <v>0</v>
      </c>
      <c r="P40" s="166">
        <v>0</v>
      </c>
      <c r="Q40" s="166">
        <f t="shared" si="12"/>
        <v>0</v>
      </c>
      <c r="R40" s="166"/>
      <c r="S40" s="166"/>
      <c r="T40" s="167">
        <v>0</v>
      </c>
      <c r="U40" s="166">
        <f t="shared" si="13"/>
        <v>0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118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outlineLevel="1" x14ac:dyDescent="0.2">
      <c r="A41" s="157">
        <v>28</v>
      </c>
      <c r="B41" s="163" t="s">
        <v>175</v>
      </c>
      <c r="C41" s="196" t="s">
        <v>176</v>
      </c>
      <c r="D41" s="165" t="s">
        <v>177</v>
      </c>
      <c r="E41" s="171">
        <v>2</v>
      </c>
      <c r="F41" s="173"/>
      <c r="G41" s="174">
        <f t="shared" si="7"/>
        <v>0</v>
      </c>
      <c r="H41" s="173"/>
      <c r="I41" s="174">
        <f t="shared" si="8"/>
        <v>0</v>
      </c>
      <c r="J41" s="173"/>
      <c r="K41" s="174">
        <f t="shared" si="9"/>
        <v>0</v>
      </c>
      <c r="L41" s="174">
        <v>0</v>
      </c>
      <c r="M41" s="174">
        <f t="shared" si="10"/>
        <v>0</v>
      </c>
      <c r="N41" s="166">
        <v>0</v>
      </c>
      <c r="O41" s="166">
        <f t="shared" si="11"/>
        <v>0</v>
      </c>
      <c r="P41" s="166">
        <v>0</v>
      </c>
      <c r="Q41" s="166">
        <f t="shared" si="12"/>
        <v>0</v>
      </c>
      <c r="R41" s="166"/>
      <c r="S41" s="166"/>
      <c r="T41" s="167">
        <v>0</v>
      </c>
      <c r="U41" s="166">
        <f t="shared" si="13"/>
        <v>0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118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x14ac:dyDescent="0.2">
      <c r="A42" s="158" t="s">
        <v>110</v>
      </c>
      <c r="B42" s="164" t="s">
        <v>75</v>
      </c>
      <c r="C42" s="197" t="s">
        <v>76</v>
      </c>
      <c r="D42" s="168"/>
      <c r="E42" s="172"/>
      <c r="F42" s="175"/>
      <c r="G42" s="175">
        <f>SUMIF(AE43:AE44,"&lt;&gt;NOR",G43:G44)</f>
        <v>0</v>
      </c>
      <c r="H42" s="175"/>
      <c r="I42" s="175">
        <f>SUM(I43:I44)</f>
        <v>0</v>
      </c>
      <c r="J42" s="175"/>
      <c r="K42" s="175">
        <f>SUM(K43:K44)</f>
        <v>0</v>
      </c>
      <c r="L42" s="175"/>
      <c r="M42" s="175">
        <f>SUM(M43:M44)</f>
        <v>0</v>
      </c>
      <c r="N42" s="169"/>
      <c r="O42" s="169">
        <f>SUM(O43:O44)</f>
        <v>3.0958800000000002</v>
      </c>
      <c r="P42" s="169"/>
      <c r="Q42" s="169">
        <f>SUM(Q43:Q44)</f>
        <v>0</v>
      </c>
      <c r="R42" s="169"/>
      <c r="S42" s="169"/>
      <c r="T42" s="170"/>
      <c r="U42" s="169">
        <f>SUM(U43:U44)</f>
        <v>3.55</v>
      </c>
      <c r="AE42" t="s">
        <v>111</v>
      </c>
    </row>
    <row r="43" spans="1:60" outlineLevel="1" x14ac:dyDescent="0.2">
      <c r="A43" s="157">
        <v>29</v>
      </c>
      <c r="B43" s="163" t="s">
        <v>178</v>
      </c>
      <c r="C43" s="196" t="s">
        <v>179</v>
      </c>
      <c r="D43" s="165" t="s">
        <v>180</v>
      </c>
      <c r="E43" s="171">
        <v>12</v>
      </c>
      <c r="F43" s="173"/>
      <c r="G43" s="174">
        <f>ROUND(E43*F43,2)</f>
        <v>0</v>
      </c>
      <c r="H43" s="173"/>
      <c r="I43" s="174">
        <f>ROUND(E43*H43,2)</f>
        <v>0</v>
      </c>
      <c r="J43" s="173"/>
      <c r="K43" s="174">
        <f>ROUND(E43*J43,2)</f>
        <v>0</v>
      </c>
      <c r="L43" s="174">
        <v>0</v>
      </c>
      <c r="M43" s="174">
        <f>G43*(1+L43/100)</f>
        <v>0</v>
      </c>
      <c r="N43" s="166">
        <v>0.15673999999999999</v>
      </c>
      <c r="O43" s="166">
        <f>ROUND(E43*N43,5)</f>
        <v>1.8808800000000001</v>
      </c>
      <c r="P43" s="166">
        <v>0</v>
      </c>
      <c r="Q43" s="166">
        <f>ROUND(E43*P43,5)</f>
        <v>0</v>
      </c>
      <c r="R43" s="166"/>
      <c r="S43" s="166"/>
      <c r="T43" s="167">
        <v>0.29548000000000002</v>
      </c>
      <c r="U43" s="166">
        <f>ROUND(E43*T43,2)</f>
        <v>3.55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118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outlineLevel="1" x14ac:dyDescent="0.2">
      <c r="A44" s="157">
        <v>30</v>
      </c>
      <c r="B44" s="163" t="s">
        <v>181</v>
      </c>
      <c r="C44" s="196" t="s">
        <v>182</v>
      </c>
      <c r="D44" s="165" t="s">
        <v>171</v>
      </c>
      <c r="E44" s="171">
        <v>15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0</v>
      </c>
      <c r="M44" s="174">
        <f>G44*(1+L44/100)</f>
        <v>0</v>
      </c>
      <c r="N44" s="166">
        <v>8.1000000000000003E-2</v>
      </c>
      <c r="O44" s="166">
        <f>ROUND(E44*N44,5)</f>
        <v>1.2150000000000001</v>
      </c>
      <c r="P44" s="166">
        <v>0</v>
      </c>
      <c r="Q44" s="166">
        <f>ROUND(E44*P44,5)</f>
        <v>0</v>
      </c>
      <c r="R44" s="166"/>
      <c r="S44" s="166"/>
      <c r="T44" s="167">
        <v>0</v>
      </c>
      <c r="U44" s="166">
        <f>ROUND(E44*T44,2)</f>
        <v>0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150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x14ac:dyDescent="0.2">
      <c r="A45" s="158" t="s">
        <v>110</v>
      </c>
      <c r="B45" s="164" t="s">
        <v>77</v>
      </c>
      <c r="C45" s="197" t="s">
        <v>78</v>
      </c>
      <c r="D45" s="168"/>
      <c r="E45" s="172"/>
      <c r="F45" s="175"/>
      <c r="G45" s="175">
        <f>SUMIF(AE46:AE53,"&lt;&gt;NOR",G46:G53)</f>
        <v>0</v>
      </c>
      <c r="H45" s="175"/>
      <c r="I45" s="175">
        <f>SUM(I46:I53)</f>
        <v>0</v>
      </c>
      <c r="J45" s="175"/>
      <c r="K45" s="175">
        <f>SUM(K46:K53)</f>
        <v>0</v>
      </c>
      <c r="L45" s="175"/>
      <c r="M45" s="175">
        <f>SUM(M46:M53)</f>
        <v>0</v>
      </c>
      <c r="N45" s="169"/>
      <c r="O45" s="169">
        <f>SUM(O46:O53)</f>
        <v>0</v>
      </c>
      <c r="P45" s="169"/>
      <c r="Q45" s="169">
        <f>SUM(Q46:Q53)</f>
        <v>0</v>
      </c>
      <c r="R45" s="169"/>
      <c r="S45" s="169"/>
      <c r="T45" s="170"/>
      <c r="U45" s="169">
        <f>SUM(U46:U53)</f>
        <v>0</v>
      </c>
      <c r="AE45" t="s">
        <v>111</v>
      </c>
    </row>
    <row r="46" spans="1:60" ht="22.5" outlineLevel="1" x14ac:dyDescent="0.2">
      <c r="A46" s="157">
        <v>31</v>
      </c>
      <c r="B46" s="163" t="s">
        <v>183</v>
      </c>
      <c r="C46" s="196" t="s">
        <v>184</v>
      </c>
      <c r="D46" s="165" t="s">
        <v>138</v>
      </c>
      <c r="E46" s="171">
        <v>1</v>
      </c>
      <c r="F46" s="173"/>
      <c r="G46" s="174">
        <f t="shared" ref="G46:G53" si="14">ROUND(E46*F46,2)</f>
        <v>0</v>
      </c>
      <c r="H46" s="173"/>
      <c r="I46" s="174">
        <f t="shared" ref="I46:I53" si="15">ROUND(E46*H46,2)</f>
        <v>0</v>
      </c>
      <c r="J46" s="173"/>
      <c r="K46" s="174">
        <f t="shared" ref="K46:K53" si="16">ROUND(E46*J46,2)</f>
        <v>0</v>
      </c>
      <c r="L46" s="174">
        <v>0</v>
      </c>
      <c r="M46" s="174">
        <f t="shared" ref="M46:M53" si="17">G46*(1+L46/100)</f>
        <v>0</v>
      </c>
      <c r="N46" s="166">
        <v>0</v>
      </c>
      <c r="O46" s="166">
        <f t="shared" ref="O46:O53" si="18">ROUND(E46*N46,5)</f>
        <v>0</v>
      </c>
      <c r="P46" s="166">
        <v>0</v>
      </c>
      <c r="Q46" s="166">
        <f t="shared" ref="Q46:Q53" si="19">ROUND(E46*P46,5)</f>
        <v>0</v>
      </c>
      <c r="R46" s="166"/>
      <c r="S46" s="166"/>
      <c r="T46" s="167">
        <v>0</v>
      </c>
      <c r="U46" s="166">
        <f t="shared" ref="U46:U53" si="20">ROUND(E46*T46,2)</f>
        <v>0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118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">
      <c r="A47" s="157">
        <v>32</v>
      </c>
      <c r="B47" s="163" t="s">
        <v>185</v>
      </c>
      <c r="C47" s="196" t="s">
        <v>186</v>
      </c>
      <c r="D47" s="165" t="s">
        <v>138</v>
      </c>
      <c r="E47" s="171">
        <v>1</v>
      </c>
      <c r="F47" s="173"/>
      <c r="G47" s="174">
        <f t="shared" si="14"/>
        <v>0</v>
      </c>
      <c r="H47" s="173"/>
      <c r="I47" s="174">
        <f t="shared" si="15"/>
        <v>0</v>
      </c>
      <c r="J47" s="173"/>
      <c r="K47" s="174">
        <f t="shared" si="16"/>
        <v>0</v>
      </c>
      <c r="L47" s="174">
        <v>0</v>
      </c>
      <c r="M47" s="174">
        <f t="shared" si="17"/>
        <v>0</v>
      </c>
      <c r="N47" s="166">
        <v>0</v>
      </c>
      <c r="O47" s="166">
        <f t="shared" si="18"/>
        <v>0</v>
      </c>
      <c r="P47" s="166">
        <v>0</v>
      </c>
      <c r="Q47" s="166">
        <f t="shared" si="19"/>
        <v>0</v>
      </c>
      <c r="R47" s="166"/>
      <c r="S47" s="166"/>
      <c r="T47" s="167">
        <v>0</v>
      </c>
      <c r="U47" s="166">
        <f t="shared" si="20"/>
        <v>0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118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outlineLevel="1" x14ac:dyDescent="0.2">
      <c r="A48" s="157">
        <v>33</v>
      </c>
      <c r="B48" s="163" t="s">
        <v>187</v>
      </c>
      <c r="C48" s="196" t="s">
        <v>188</v>
      </c>
      <c r="D48" s="165" t="s">
        <v>138</v>
      </c>
      <c r="E48" s="171">
        <v>1</v>
      </c>
      <c r="F48" s="173"/>
      <c r="G48" s="174">
        <f t="shared" si="14"/>
        <v>0</v>
      </c>
      <c r="H48" s="173"/>
      <c r="I48" s="174">
        <f t="shared" si="15"/>
        <v>0</v>
      </c>
      <c r="J48" s="173"/>
      <c r="K48" s="174">
        <f t="shared" si="16"/>
        <v>0</v>
      </c>
      <c r="L48" s="174">
        <v>0</v>
      </c>
      <c r="M48" s="174">
        <f t="shared" si="17"/>
        <v>0</v>
      </c>
      <c r="N48" s="166">
        <v>0</v>
      </c>
      <c r="O48" s="166">
        <f t="shared" si="18"/>
        <v>0</v>
      </c>
      <c r="P48" s="166">
        <v>0</v>
      </c>
      <c r="Q48" s="166">
        <f t="shared" si="19"/>
        <v>0</v>
      </c>
      <c r="R48" s="166"/>
      <c r="S48" s="166"/>
      <c r="T48" s="167">
        <v>0</v>
      </c>
      <c r="U48" s="166">
        <f t="shared" si="20"/>
        <v>0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118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outlineLevel="1" x14ac:dyDescent="0.2">
      <c r="A49" s="157">
        <v>34</v>
      </c>
      <c r="B49" s="163" t="s">
        <v>189</v>
      </c>
      <c r="C49" s="196" t="s">
        <v>190</v>
      </c>
      <c r="D49" s="165" t="s">
        <v>138</v>
      </c>
      <c r="E49" s="171">
        <v>1</v>
      </c>
      <c r="F49" s="173"/>
      <c r="G49" s="174">
        <f t="shared" si="14"/>
        <v>0</v>
      </c>
      <c r="H49" s="173"/>
      <c r="I49" s="174">
        <f t="shared" si="15"/>
        <v>0</v>
      </c>
      <c r="J49" s="173"/>
      <c r="K49" s="174">
        <f t="shared" si="16"/>
        <v>0</v>
      </c>
      <c r="L49" s="174">
        <v>0</v>
      </c>
      <c r="M49" s="174">
        <f t="shared" si="17"/>
        <v>0</v>
      </c>
      <c r="N49" s="166">
        <v>0</v>
      </c>
      <c r="O49" s="166">
        <f t="shared" si="18"/>
        <v>0</v>
      </c>
      <c r="P49" s="166">
        <v>0</v>
      </c>
      <c r="Q49" s="166">
        <f t="shared" si="19"/>
        <v>0</v>
      </c>
      <c r="R49" s="166"/>
      <c r="S49" s="166"/>
      <c r="T49" s="167">
        <v>0</v>
      </c>
      <c r="U49" s="166">
        <f t="shared" si="20"/>
        <v>0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118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outlineLevel="1" x14ac:dyDescent="0.2">
      <c r="A50" s="157">
        <v>35</v>
      </c>
      <c r="B50" s="163" t="s">
        <v>191</v>
      </c>
      <c r="C50" s="196" t="s">
        <v>192</v>
      </c>
      <c r="D50" s="165" t="s">
        <v>138</v>
      </c>
      <c r="E50" s="171">
        <v>1</v>
      </c>
      <c r="F50" s="173"/>
      <c r="G50" s="174">
        <f t="shared" si="14"/>
        <v>0</v>
      </c>
      <c r="H50" s="173"/>
      <c r="I50" s="174">
        <f t="shared" si="15"/>
        <v>0</v>
      </c>
      <c r="J50" s="173"/>
      <c r="K50" s="174">
        <f t="shared" si="16"/>
        <v>0</v>
      </c>
      <c r="L50" s="174">
        <v>0</v>
      </c>
      <c r="M50" s="174">
        <f t="shared" si="17"/>
        <v>0</v>
      </c>
      <c r="N50" s="166">
        <v>0</v>
      </c>
      <c r="O50" s="166">
        <f t="shared" si="18"/>
        <v>0</v>
      </c>
      <c r="P50" s="166">
        <v>0</v>
      </c>
      <c r="Q50" s="166">
        <f t="shared" si="19"/>
        <v>0</v>
      </c>
      <c r="R50" s="166"/>
      <c r="S50" s="166"/>
      <c r="T50" s="167">
        <v>0</v>
      </c>
      <c r="U50" s="166">
        <f t="shared" si="20"/>
        <v>0</v>
      </c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118</v>
      </c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outlineLevel="1" x14ac:dyDescent="0.2">
      <c r="A51" s="157">
        <v>36</v>
      </c>
      <c r="B51" s="163" t="s">
        <v>193</v>
      </c>
      <c r="C51" s="196" t="s">
        <v>194</v>
      </c>
      <c r="D51" s="165" t="s">
        <v>138</v>
      </c>
      <c r="E51" s="171">
        <v>1</v>
      </c>
      <c r="F51" s="173"/>
      <c r="G51" s="174">
        <f t="shared" si="14"/>
        <v>0</v>
      </c>
      <c r="H51" s="173"/>
      <c r="I51" s="174">
        <f t="shared" si="15"/>
        <v>0</v>
      </c>
      <c r="J51" s="173"/>
      <c r="K51" s="174">
        <f t="shared" si="16"/>
        <v>0</v>
      </c>
      <c r="L51" s="174">
        <v>0</v>
      </c>
      <c r="M51" s="174">
        <f t="shared" si="17"/>
        <v>0</v>
      </c>
      <c r="N51" s="166">
        <v>0</v>
      </c>
      <c r="O51" s="166">
        <f t="shared" si="18"/>
        <v>0</v>
      </c>
      <c r="P51" s="166">
        <v>0</v>
      </c>
      <c r="Q51" s="166">
        <f t="shared" si="19"/>
        <v>0</v>
      </c>
      <c r="R51" s="166"/>
      <c r="S51" s="166"/>
      <c r="T51" s="167">
        <v>0</v>
      </c>
      <c r="U51" s="166">
        <f t="shared" si="20"/>
        <v>0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118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outlineLevel="1" x14ac:dyDescent="0.2">
      <c r="A52" s="157">
        <v>37</v>
      </c>
      <c r="B52" s="163" t="s">
        <v>195</v>
      </c>
      <c r="C52" s="196" t="s">
        <v>196</v>
      </c>
      <c r="D52" s="165" t="s">
        <v>138</v>
      </c>
      <c r="E52" s="171">
        <v>1</v>
      </c>
      <c r="F52" s="173"/>
      <c r="G52" s="174">
        <f t="shared" si="14"/>
        <v>0</v>
      </c>
      <c r="H52" s="173"/>
      <c r="I52" s="174">
        <f t="shared" si="15"/>
        <v>0</v>
      </c>
      <c r="J52" s="173"/>
      <c r="K52" s="174">
        <f t="shared" si="16"/>
        <v>0</v>
      </c>
      <c r="L52" s="174">
        <v>0</v>
      </c>
      <c r="M52" s="174">
        <f t="shared" si="17"/>
        <v>0</v>
      </c>
      <c r="N52" s="166">
        <v>0</v>
      </c>
      <c r="O52" s="166">
        <f t="shared" si="18"/>
        <v>0</v>
      </c>
      <c r="P52" s="166">
        <v>0</v>
      </c>
      <c r="Q52" s="166">
        <f t="shared" si="19"/>
        <v>0</v>
      </c>
      <c r="R52" s="166"/>
      <c r="S52" s="166"/>
      <c r="T52" s="167">
        <v>0</v>
      </c>
      <c r="U52" s="166">
        <f t="shared" si="20"/>
        <v>0</v>
      </c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118</v>
      </c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outlineLevel="1" x14ac:dyDescent="0.2">
      <c r="A53" s="157">
        <v>38</v>
      </c>
      <c r="B53" s="163" t="s">
        <v>197</v>
      </c>
      <c r="C53" s="196" t="s">
        <v>198</v>
      </c>
      <c r="D53" s="165" t="s">
        <v>138</v>
      </c>
      <c r="E53" s="171">
        <v>1</v>
      </c>
      <c r="F53" s="173"/>
      <c r="G53" s="174">
        <f t="shared" si="14"/>
        <v>0</v>
      </c>
      <c r="H53" s="173"/>
      <c r="I53" s="174">
        <f t="shared" si="15"/>
        <v>0</v>
      </c>
      <c r="J53" s="173"/>
      <c r="K53" s="174">
        <f t="shared" si="16"/>
        <v>0</v>
      </c>
      <c r="L53" s="174">
        <v>0</v>
      </c>
      <c r="M53" s="174">
        <f t="shared" si="17"/>
        <v>0</v>
      </c>
      <c r="N53" s="166">
        <v>0</v>
      </c>
      <c r="O53" s="166">
        <f t="shared" si="18"/>
        <v>0</v>
      </c>
      <c r="P53" s="166">
        <v>0</v>
      </c>
      <c r="Q53" s="166">
        <f t="shared" si="19"/>
        <v>0</v>
      </c>
      <c r="R53" s="166"/>
      <c r="S53" s="166"/>
      <c r="T53" s="167">
        <v>0</v>
      </c>
      <c r="U53" s="166">
        <f t="shared" si="20"/>
        <v>0</v>
      </c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118</v>
      </c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x14ac:dyDescent="0.2">
      <c r="A54" s="158" t="s">
        <v>110</v>
      </c>
      <c r="B54" s="164" t="s">
        <v>79</v>
      </c>
      <c r="C54" s="197" t="s">
        <v>80</v>
      </c>
      <c r="D54" s="168"/>
      <c r="E54" s="172"/>
      <c r="F54" s="175"/>
      <c r="G54" s="175">
        <f>SUMIF(AE55:AE55,"&lt;&gt;NOR",G55:G55)</f>
        <v>0</v>
      </c>
      <c r="H54" s="175"/>
      <c r="I54" s="175">
        <f>SUM(I55:I55)</f>
        <v>0</v>
      </c>
      <c r="J54" s="175"/>
      <c r="K54" s="175">
        <f>SUM(K55:K55)</f>
        <v>0</v>
      </c>
      <c r="L54" s="175"/>
      <c r="M54" s="175">
        <f>SUM(M55:M55)</f>
        <v>0</v>
      </c>
      <c r="N54" s="169"/>
      <c r="O54" s="169">
        <f>SUM(O55:O55)</f>
        <v>0</v>
      </c>
      <c r="P54" s="169"/>
      <c r="Q54" s="169">
        <f>SUM(Q55:Q55)</f>
        <v>0</v>
      </c>
      <c r="R54" s="169"/>
      <c r="S54" s="169"/>
      <c r="T54" s="170"/>
      <c r="U54" s="169">
        <f>SUM(U55:U55)</f>
        <v>0</v>
      </c>
      <c r="AE54" t="s">
        <v>111</v>
      </c>
    </row>
    <row r="55" spans="1:60" outlineLevel="1" x14ac:dyDescent="0.2">
      <c r="A55" s="157">
        <v>39</v>
      </c>
      <c r="B55" s="163" t="s">
        <v>199</v>
      </c>
      <c r="C55" s="196" t="s">
        <v>200</v>
      </c>
      <c r="D55" s="165" t="s">
        <v>138</v>
      </c>
      <c r="E55" s="171">
        <v>1</v>
      </c>
      <c r="F55" s="173"/>
      <c r="G55" s="174">
        <f>ROUND(E55*F55,2)</f>
        <v>0</v>
      </c>
      <c r="H55" s="173"/>
      <c r="I55" s="174">
        <f>ROUND(E55*H55,2)</f>
        <v>0</v>
      </c>
      <c r="J55" s="173"/>
      <c r="K55" s="174">
        <f>ROUND(E55*J55,2)</f>
        <v>0</v>
      </c>
      <c r="L55" s="174">
        <v>0</v>
      </c>
      <c r="M55" s="174">
        <f>G55*(1+L55/100)</f>
        <v>0</v>
      </c>
      <c r="N55" s="166">
        <v>0</v>
      </c>
      <c r="O55" s="166">
        <f>ROUND(E55*N55,5)</f>
        <v>0</v>
      </c>
      <c r="P55" s="166">
        <v>0</v>
      </c>
      <c r="Q55" s="166">
        <f>ROUND(E55*P55,5)</f>
        <v>0</v>
      </c>
      <c r="R55" s="166"/>
      <c r="S55" s="166"/>
      <c r="T55" s="167">
        <v>0</v>
      </c>
      <c r="U55" s="166">
        <f>ROUND(E55*T55,2)</f>
        <v>0</v>
      </c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118</v>
      </c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x14ac:dyDescent="0.2">
      <c r="A56" s="158" t="s">
        <v>110</v>
      </c>
      <c r="B56" s="164" t="s">
        <v>81</v>
      </c>
      <c r="C56" s="197" t="s">
        <v>82</v>
      </c>
      <c r="D56" s="168"/>
      <c r="E56" s="172"/>
      <c r="F56" s="175"/>
      <c r="G56" s="175">
        <f>SUMIF(AE57:AE59,"&lt;&gt;NOR",G57:G59)</f>
        <v>0</v>
      </c>
      <c r="H56" s="175"/>
      <c r="I56" s="175">
        <f>SUM(I57:I59)</f>
        <v>0</v>
      </c>
      <c r="J56" s="175"/>
      <c r="K56" s="175">
        <f>SUM(K57:K59)</f>
        <v>0</v>
      </c>
      <c r="L56" s="175"/>
      <c r="M56" s="175">
        <f>SUM(M57:M59)</f>
        <v>0</v>
      </c>
      <c r="N56" s="169"/>
      <c r="O56" s="169">
        <f>SUM(O57:O59)</f>
        <v>0</v>
      </c>
      <c r="P56" s="169"/>
      <c r="Q56" s="169">
        <f>SUM(Q57:Q59)</f>
        <v>0</v>
      </c>
      <c r="R56" s="169"/>
      <c r="S56" s="169"/>
      <c r="T56" s="170"/>
      <c r="U56" s="169">
        <f>SUM(U57:U59)</f>
        <v>1.0900000000000001</v>
      </c>
      <c r="AE56" t="s">
        <v>111</v>
      </c>
    </row>
    <row r="57" spans="1:60" outlineLevel="1" x14ac:dyDescent="0.2">
      <c r="A57" s="157">
        <v>40</v>
      </c>
      <c r="B57" s="163" t="s">
        <v>201</v>
      </c>
      <c r="C57" s="196" t="s">
        <v>202</v>
      </c>
      <c r="D57" s="165" t="s">
        <v>171</v>
      </c>
      <c r="E57" s="171">
        <v>1</v>
      </c>
      <c r="F57" s="173"/>
      <c r="G57" s="174">
        <f>ROUND(E57*F57,2)</f>
        <v>0</v>
      </c>
      <c r="H57" s="173"/>
      <c r="I57" s="174">
        <f>ROUND(E57*H57,2)</f>
        <v>0</v>
      </c>
      <c r="J57" s="173"/>
      <c r="K57" s="174">
        <f>ROUND(E57*J57,2)</f>
        <v>0</v>
      </c>
      <c r="L57" s="174">
        <v>0</v>
      </c>
      <c r="M57" s="174">
        <f>G57*(1+L57/100)</f>
        <v>0</v>
      </c>
      <c r="N57" s="166">
        <v>0</v>
      </c>
      <c r="O57" s="166">
        <f>ROUND(E57*N57,5)</f>
        <v>0</v>
      </c>
      <c r="P57" s="166">
        <v>0</v>
      </c>
      <c r="Q57" s="166">
        <f>ROUND(E57*P57,5)</f>
        <v>0</v>
      </c>
      <c r="R57" s="166"/>
      <c r="S57" s="166"/>
      <c r="T57" s="167">
        <v>1.089</v>
      </c>
      <c r="U57" s="166">
        <f>ROUND(E57*T57,2)</f>
        <v>1.0900000000000001</v>
      </c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118</v>
      </c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outlineLevel="1" x14ac:dyDescent="0.2">
      <c r="A58" s="157">
        <v>41</v>
      </c>
      <c r="B58" s="163" t="s">
        <v>203</v>
      </c>
      <c r="C58" s="196" t="s">
        <v>204</v>
      </c>
      <c r="D58" s="165" t="s">
        <v>164</v>
      </c>
      <c r="E58" s="171">
        <v>1</v>
      </c>
      <c r="F58" s="173"/>
      <c r="G58" s="174">
        <f>ROUND(E58*F58,2)</f>
        <v>0</v>
      </c>
      <c r="H58" s="173"/>
      <c r="I58" s="174">
        <f>ROUND(E58*H58,2)</f>
        <v>0</v>
      </c>
      <c r="J58" s="173"/>
      <c r="K58" s="174">
        <f>ROUND(E58*J58,2)</f>
        <v>0</v>
      </c>
      <c r="L58" s="174">
        <v>0</v>
      </c>
      <c r="M58" s="174">
        <f>G58*(1+L58/100)</f>
        <v>0</v>
      </c>
      <c r="N58" s="166">
        <v>0</v>
      </c>
      <c r="O58" s="166">
        <f>ROUND(E58*N58,5)</f>
        <v>0</v>
      </c>
      <c r="P58" s="166">
        <v>0</v>
      </c>
      <c r="Q58" s="166">
        <f>ROUND(E58*P58,5)</f>
        <v>0</v>
      </c>
      <c r="R58" s="166"/>
      <c r="S58" s="166"/>
      <c r="T58" s="167">
        <v>0</v>
      </c>
      <c r="U58" s="166">
        <f>ROUND(E58*T58,2)</f>
        <v>0</v>
      </c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118</v>
      </c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outlineLevel="1" x14ac:dyDescent="0.2">
      <c r="A59" s="184">
        <v>42</v>
      </c>
      <c r="B59" s="185" t="s">
        <v>205</v>
      </c>
      <c r="C59" s="198" t="s">
        <v>206</v>
      </c>
      <c r="D59" s="186" t="s">
        <v>164</v>
      </c>
      <c r="E59" s="187">
        <v>1</v>
      </c>
      <c r="F59" s="188"/>
      <c r="G59" s="189">
        <f>ROUND(E59*F59,2)</f>
        <v>0</v>
      </c>
      <c r="H59" s="188"/>
      <c r="I59" s="189">
        <f>ROUND(E59*H59,2)</f>
        <v>0</v>
      </c>
      <c r="J59" s="188"/>
      <c r="K59" s="189">
        <f>ROUND(E59*J59,2)</f>
        <v>0</v>
      </c>
      <c r="L59" s="189">
        <v>0</v>
      </c>
      <c r="M59" s="189">
        <f>G59*(1+L59/100)</f>
        <v>0</v>
      </c>
      <c r="N59" s="190">
        <v>0</v>
      </c>
      <c r="O59" s="190">
        <f>ROUND(E59*N59,5)</f>
        <v>0</v>
      </c>
      <c r="P59" s="190">
        <v>0</v>
      </c>
      <c r="Q59" s="190">
        <f>ROUND(E59*P59,5)</f>
        <v>0</v>
      </c>
      <c r="R59" s="190"/>
      <c r="S59" s="190"/>
      <c r="T59" s="191">
        <v>0</v>
      </c>
      <c r="U59" s="190">
        <f>ROUND(E59*T59,2)</f>
        <v>0</v>
      </c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118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x14ac:dyDescent="0.2">
      <c r="A60" s="6"/>
      <c r="B60" s="7" t="s">
        <v>207</v>
      </c>
      <c r="C60" s="199" t="s">
        <v>207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C60">
        <v>15</v>
      </c>
      <c r="AD60">
        <v>21</v>
      </c>
    </row>
    <row r="61" spans="1:60" x14ac:dyDescent="0.2">
      <c r="A61" s="192"/>
      <c r="B61" s="193">
        <v>26</v>
      </c>
      <c r="C61" s="200" t="s">
        <v>207</v>
      </c>
      <c r="D61" s="194"/>
      <c r="E61" s="194"/>
      <c r="F61" s="194"/>
      <c r="G61" s="195">
        <f>G8+G19+G21+G24+G26+G31+G42+G45+G54+G56</f>
        <v>0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C61">
        <f>SUMIF(L7:L59,AC60,G7:G59)</f>
        <v>0</v>
      </c>
      <c r="AD61">
        <f>SUMIF(L7:L59,AD60,G7:G59)</f>
        <v>0</v>
      </c>
      <c r="AE61" t="s">
        <v>208</v>
      </c>
    </row>
    <row r="62" spans="1:60" x14ac:dyDescent="0.2">
      <c r="A62" s="6"/>
      <c r="B62" s="7" t="s">
        <v>207</v>
      </c>
      <c r="C62" s="199" t="s">
        <v>207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6"/>
      <c r="B63" s="7" t="s">
        <v>207</v>
      </c>
      <c r="C63" s="199" t="s">
        <v>207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59">
        <v>33</v>
      </c>
      <c r="B64" s="259"/>
      <c r="C64" s="260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61"/>
      <c r="B65" s="262"/>
      <c r="C65" s="263"/>
      <c r="D65" s="262"/>
      <c r="E65" s="262"/>
      <c r="F65" s="262"/>
      <c r="G65" s="264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AE65" t="s">
        <v>209</v>
      </c>
    </row>
    <row r="66" spans="1:31" x14ac:dyDescent="0.2">
      <c r="A66" s="265"/>
      <c r="B66" s="266"/>
      <c r="C66" s="267"/>
      <c r="D66" s="266"/>
      <c r="E66" s="266"/>
      <c r="F66" s="266"/>
      <c r="G66" s="268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265"/>
      <c r="B67" s="266"/>
      <c r="C67" s="267"/>
      <c r="D67" s="266"/>
      <c r="E67" s="266"/>
      <c r="F67" s="266"/>
      <c r="G67" s="268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65"/>
      <c r="B68" s="266"/>
      <c r="C68" s="267"/>
      <c r="D68" s="266"/>
      <c r="E68" s="266"/>
      <c r="F68" s="266"/>
      <c r="G68" s="268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69"/>
      <c r="B69" s="270"/>
      <c r="C69" s="271"/>
      <c r="D69" s="270"/>
      <c r="E69" s="270"/>
      <c r="F69" s="270"/>
      <c r="G69" s="272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6"/>
      <c r="B70" s="7" t="s">
        <v>207</v>
      </c>
      <c r="C70" s="199" t="s">
        <v>207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C71" s="201"/>
      <c r="AE71" t="s">
        <v>210</v>
      </c>
    </row>
  </sheetData>
  <mergeCells count="6">
    <mergeCell ref="A65:G69"/>
    <mergeCell ref="A1:G1"/>
    <mergeCell ref="C2:G2"/>
    <mergeCell ref="C3:G3"/>
    <mergeCell ref="C4:G4"/>
    <mergeCell ref="A64:C6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</cp:lastModifiedBy>
  <cp:lastPrinted>2022-06-08T16:41:59Z</cp:lastPrinted>
  <dcterms:created xsi:type="dcterms:W3CDTF">2009-04-08T07:15:50Z</dcterms:created>
  <dcterms:modified xsi:type="dcterms:W3CDTF">2022-06-08T16:43:34Z</dcterms:modified>
</cp:coreProperties>
</file>